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EW\condivisa\NICITA\"/>
    </mc:Choice>
  </mc:AlternateContent>
  <bookViews>
    <workbookView xWindow="0" yWindow="0" windowWidth="27165" windowHeight="1291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<sst xmlns="http://schemas.openxmlformats.org/spreadsheetml/2006/main" count="66" uniqueCount="42">
  <si>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</si>
  <si>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</si>
  <si>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</si>
  <si>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</si>
  <si>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</si>
  <si>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</si>
  <si>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</si>
  <si>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</si>
  <si>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</si>
  <si>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</si>
  <si>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</si>
  <si>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</si>
  <si>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</si>
  <si>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</si>
  <si>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</si>
  <si>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</si>
  <si>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</si>
  <si>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</si>
  <si>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</si>
  <si>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</si>
  <si>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</si>
  <si>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</si>
  <si>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2024</t>
  </si>
  <si>
    <t>1/FE del 10/11/2023</t>
  </si>
  <si>
    <t>FPA 2/24 del 23/02/2024</t>
  </si>
  <si>
    <t>000000001173 del 05/03/2024</t>
  </si>
  <si>
    <t>911/FVIAC del 23/02/2024</t>
  </si>
  <si>
    <t>FPA 4/24 del 03/02/2024</t>
  </si>
  <si>
    <t>01 del 10/03/2024</t>
  </si>
  <si>
    <t>E/198 del 08/04/2024</t>
  </si>
  <si>
    <t>6455/FVISE del 30/03/2024</t>
  </si>
  <si>
    <t>FPA 36/24 del 11/04/2024</t>
  </si>
  <si>
    <t>E/2 del 04/01/2024</t>
  </si>
  <si>
    <t>E/15 del 10/01/2024</t>
  </si>
  <si>
    <t>FATTPA 25_24 del 20/04/2024</t>
  </si>
  <si>
    <t>FAE01655\E del 31/05/2024</t>
  </si>
  <si>
    <t>4180/FVIAC del 27/05/2024</t>
  </si>
  <si>
    <t>37/P del 22/03/2024</t>
  </si>
  <si>
    <t>E/466 del 14/06/2024</t>
  </si>
  <si>
    <t>6918/FVISE del 10/04/2024</t>
  </si>
  <si>
    <t>68PA del 28/11/2022</t>
  </si>
  <si>
    <t>70PA del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</si>
</sst>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19</v>
      </c>
      <c r="B9" s="33"/>
      <c r="C9" s="32">
        <f>SUM(C13:C16)</f>
        <v>17518.82</v>
      </c>
      <c r="D9" s="33"/>
      <c r="E9" s="38">
        <f>('Trimestre 1'!H1+'Trimestre 2'!H1+'Trimestre 3'!H1+'Trimestre 4'!H1)/C9</f>
        <v>-4.9322408701042644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6</v>
      </c>
      <c r="C13" s="26">
        <f>'Trimestre 1'!B1</f>
        <v>8915.86</v>
      </c>
      <c r="D13" s="26">
        <f>'Trimestre 1'!G1</f>
        <v>-13.541441879975684</v>
      </c>
      <c r="E13" s="26">
        <v>52975.91</v>
      </c>
      <c r="F13" s="30">
        <v>23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13</v>
      </c>
      <c r="C14" s="26">
        <f>'Trimestre 2'!B1</f>
        <v>8602.9599999999991</v>
      </c>
      <c r="D14" s="26">
        <f>'Trimestre 2'!G1</f>
        <v>3.9900871328008036</v>
      </c>
      <c r="E14" s="26">
        <v>40972.35</v>
      </c>
      <c r="F14" s="30">
        <v>18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8915.86</v>
      </c>
      <c r="C1" s="31">
        <f>COUNTA(A4:A203)</f>
        <v>6</v>
      </c>
      <c r="G1" s="13">
        <f>IF(B1&lt;&gt;0,H1/B1,0)</f>
        <v>-13.541441879975684</v>
      </c>
      <c r="H1" s="12">
        <f>SUM(H4:H195)</f>
        <v>-120733.6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460</v>
      </c>
      <c r="C4" s="10">
        <v>45288</v>
      </c>
      <c r="D4" s="10">
        <v>45331</v>
      </c>
      <c r="E4" s="10"/>
      <c r="F4" s="10"/>
      <c r="G4" s="1">
        <f>D4-C4-(F4-E4)</f>
        <v>43</v>
      </c>
      <c r="H4" s="9">
        <f>B4*G4</f>
        <v>19780</v>
      </c>
    </row>
    <row r="5" spans="1:8" x14ac:dyDescent="0.25">
      <c r="A5" s="16" t="s">
        <v>24</v>
      </c>
      <c r="B5" s="9">
        <v>621</v>
      </c>
      <c r="C5" s="10">
        <v>45386</v>
      </c>
      <c r="D5" s="10">
        <v>45362</v>
      </c>
      <c r="E5" s="10"/>
      <c r="F5" s="10"/>
      <c r="G5" s="1">
        <f t="shared" ref="G5:G68" si="0">D5-C5-(F5-E5)</f>
        <v>-24</v>
      </c>
      <c r="H5" s="9">
        <f t="shared" ref="H5:H68" si="1">B5*G5</f>
        <v>-14904</v>
      </c>
    </row>
    <row r="6" spans="1:8" x14ac:dyDescent="0.25">
      <c r="A6" s="16" t="s">
        <v>25</v>
      </c>
      <c r="B6" s="9">
        <v>6.5</v>
      </c>
      <c r="C6" s="10">
        <v>45400</v>
      </c>
      <c r="D6" s="10">
        <v>45376</v>
      </c>
      <c r="E6" s="10"/>
      <c r="F6" s="10"/>
      <c r="G6" s="1">
        <f t="shared" si="0"/>
        <v>-24</v>
      </c>
      <c r="H6" s="9">
        <f t="shared" si="1"/>
        <v>-156</v>
      </c>
    </row>
    <row r="7" spans="1:8" x14ac:dyDescent="0.25">
      <c r="A7" s="16" t="s">
        <v>26</v>
      </c>
      <c r="B7" s="9">
        <v>98.36</v>
      </c>
      <c r="C7" s="10">
        <v>45386</v>
      </c>
      <c r="D7" s="10">
        <v>45376</v>
      </c>
      <c r="E7" s="10"/>
      <c r="F7" s="10"/>
      <c r="G7" s="1">
        <f t="shared" si="0"/>
        <v>-10</v>
      </c>
      <c r="H7" s="9">
        <f t="shared" si="1"/>
        <v>-983.6</v>
      </c>
    </row>
    <row r="8" spans="1:8" x14ac:dyDescent="0.25">
      <c r="A8" s="16" t="s">
        <v>27</v>
      </c>
      <c r="B8" s="9">
        <v>1850</v>
      </c>
      <c r="C8" s="10">
        <v>45367</v>
      </c>
      <c r="D8" s="10">
        <v>45376</v>
      </c>
      <c r="E8" s="10"/>
      <c r="F8" s="10"/>
      <c r="G8" s="1">
        <f t="shared" si="0"/>
        <v>9</v>
      </c>
      <c r="H8" s="9">
        <f t="shared" si="1"/>
        <v>16650</v>
      </c>
    </row>
    <row r="9" spans="1:8" x14ac:dyDescent="0.25">
      <c r="A9" s="16" t="s">
        <v>28</v>
      </c>
      <c r="B9" s="9">
        <v>5880</v>
      </c>
      <c r="C9" s="10">
        <v>45400</v>
      </c>
      <c r="D9" s="10">
        <v>45376</v>
      </c>
      <c r="E9" s="10"/>
      <c r="F9" s="10"/>
      <c r="G9" s="1">
        <f t="shared" si="0"/>
        <v>-24</v>
      </c>
      <c r="H9" s="9">
        <f t="shared" si="1"/>
        <v>-141120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8602.9599999999991</v>
      </c>
      <c r="C1" s="31">
        <f>COUNTA(A4:A203)</f>
        <v>13</v>
      </c>
      <c r="G1" s="13">
        <f>IF(B1&lt;&gt;0,H1/B1,0)</f>
        <v>3.9900871328008036</v>
      </c>
      <c r="H1" s="12">
        <f>SUM(H4:H195)</f>
        <v>34326.560000000012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29</v>
      </c>
      <c r="B4" s="9">
        <v>250</v>
      </c>
      <c r="C4" s="10">
        <v>45421</v>
      </c>
      <c r="D4" s="10">
        <v>45391</v>
      </c>
      <c r="E4" s="10"/>
      <c r="F4" s="10"/>
      <c r="G4" s="1">
        <f>D4-C4-(F4-E4)</f>
        <v>-30</v>
      </c>
      <c r="H4" s="9">
        <f>B4*G4</f>
        <v>-7500</v>
      </c>
    </row>
    <row r="5" spans="1:8" x14ac:dyDescent="0.25">
      <c r="A5" s="16" t="s">
        <v>30</v>
      </c>
      <c r="B5" s="9">
        <v>1316.4</v>
      </c>
      <c r="C5" s="10">
        <v>45421</v>
      </c>
      <c r="D5" s="10">
        <v>45391</v>
      </c>
      <c r="E5" s="10"/>
      <c r="F5" s="10"/>
      <c r="G5" s="1">
        <f t="shared" ref="G5:G68" si="0">D5-C5-(F5-E5)</f>
        <v>-30</v>
      </c>
      <c r="H5" s="9">
        <f t="shared" ref="H5:H68" si="1">B5*G5</f>
        <v>-39492</v>
      </c>
    </row>
    <row r="6" spans="1:8" x14ac:dyDescent="0.25">
      <c r="A6" s="16" t="s">
        <v>31</v>
      </c>
      <c r="B6" s="9">
        <v>1785</v>
      </c>
      <c r="C6" s="10">
        <v>45430</v>
      </c>
      <c r="D6" s="10">
        <v>45404</v>
      </c>
      <c r="E6" s="10"/>
      <c r="F6" s="10"/>
      <c r="G6" s="1">
        <f t="shared" si="0"/>
        <v>-26</v>
      </c>
      <c r="H6" s="9">
        <f t="shared" si="1"/>
        <v>-46410</v>
      </c>
    </row>
    <row r="7" spans="1:8" x14ac:dyDescent="0.25">
      <c r="A7" s="16" t="s">
        <v>32</v>
      </c>
      <c r="B7" s="9">
        <v>360</v>
      </c>
      <c r="C7" s="10">
        <v>45333</v>
      </c>
      <c r="D7" s="10">
        <v>45421</v>
      </c>
      <c r="E7" s="10"/>
      <c r="F7" s="10"/>
      <c r="G7" s="1">
        <f t="shared" si="0"/>
        <v>88</v>
      </c>
      <c r="H7" s="9">
        <f t="shared" si="1"/>
        <v>31680</v>
      </c>
    </row>
    <row r="8" spans="1:8" x14ac:dyDescent="0.25">
      <c r="A8" s="16" t="s">
        <v>33</v>
      </c>
      <c r="B8" s="9">
        <v>480</v>
      </c>
      <c r="C8" s="10">
        <v>45333</v>
      </c>
      <c r="D8" s="10">
        <v>45421</v>
      </c>
      <c r="E8" s="10"/>
      <c r="F8" s="10"/>
      <c r="G8" s="1">
        <f t="shared" si="0"/>
        <v>88</v>
      </c>
      <c r="H8" s="9">
        <f t="shared" si="1"/>
        <v>42240</v>
      </c>
    </row>
    <row r="9" spans="1:8" x14ac:dyDescent="0.25">
      <c r="A9" s="16" t="s">
        <v>34</v>
      </c>
      <c r="B9" s="9">
        <v>792</v>
      </c>
      <c r="C9" s="10">
        <v>45451</v>
      </c>
      <c r="D9" s="10">
        <v>45464</v>
      </c>
      <c r="E9" s="10"/>
      <c r="F9" s="10"/>
      <c r="G9" s="1">
        <f t="shared" si="0"/>
        <v>13</v>
      </c>
      <c r="H9" s="9">
        <f t="shared" si="1"/>
        <v>10296</v>
      </c>
    </row>
    <row r="10" spans="1:8" x14ac:dyDescent="0.25">
      <c r="A10" s="16" t="s">
        <v>35</v>
      </c>
      <c r="B10" s="9">
        <v>2111.65</v>
      </c>
      <c r="C10" s="10">
        <v>45485</v>
      </c>
      <c r="D10" s="10">
        <v>45455</v>
      </c>
      <c r="E10" s="10"/>
      <c r="F10" s="10"/>
      <c r="G10" s="1">
        <f t="shared" si="0"/>
        <v>-30</v>
      </c>
      <c r="H10" s="9">
        <f t="shared" si="1"/>
        <v>-63349.5</v>
      </c>
    </row>
    <row r="11" spans="1:8" x14ac:dyDescent="0.25">
      <c r="A11" s="16" t="s">
        <v>36</v>
      </c>
      <c r="B11" s="9">
        <v>200.95</v>
      </c>
      <c r="C11" s="10">
        <v>45485</v>
      </c>
      <c r="D11" s="10">
        <v>45455</v>
      </c>
      <c r="E11" s="10"/>
      <c r="F11" s="10"/>
      <c r="G11" s="1">
        <f t="shared" si="0"/>
        <v>-30</v>
      </c>
      <c r="H11" s="9">
        <f t="shared" si="1"/>
        <v>-6028.5</v>
      </c>
    </row>
    <row r="12" spans="1:8" x14ac:dyDescent="0.25">
      <c r="A12" s="16" t="s">
        <v>37</v>
      </c>
      <c r="B12" s="9">
        <v>534.24</v>
      </c>
      <c r="C12" s="10">
        <v>45421</v>
      </c>
      <c r="D12" s="10">
        <v>45464</v>
      </c>
      <c r="E12" s="10"/>
      <c r="F12" s="10"/>
      <c r="G12" s="1">
        <f t="shared" si="0"/>
        <v>43</v>
      </c>
      <c r="H12" s="9">
        <f t="shared" si="1"/>
        <v>22972.32</v>
      </c>
    </row>
    <row r="13" spans="1:8" x14ac:dyDescent="0.25">
      <c r="A13" s="16" t="s">
        <v>38</v>
      </c>
      <c r="B13" s="9">
        <v>360</v>
      </c>
      <c r="C13" s="10">
        <v>45498</v>
      </c>
      <c r="D13" s="10">
        <v>45469</v>
      </c>
      <c r="E13" s="10"/>
      <c r="F13" s="10"/>
      <c r="G13" s="1">
        <f t="shared" si="0"/>
        <v>-29</v>
      </c>
      <c r="H13" s="9">
        <f t="shared" si="1"/>
        <v>-10440</v>
      </c>
    </row>
    <row r="14" spans="1:8" x14ac:dyDescent="0.25">
      <c r="A14" s="16" t="s">
        <v>39</v>
      </c>
      <c r="B14" s="9">
        <v>216</v>
      </c>
      <c r="C14" s="10">
        <v>45498</v>
      </c>
      <c r="D14" s="10">
        <v>45469</v>
      </c>
      <c r="E14" s="10"/>
      <c r="F14" s="10"/>
      <c r="G14" s="1">
        <f t="shared" si="0"/>
        <v>-29</v>
      </c>
      <c r="H14" s="9">
        <f t="shared" si="1"/>
        <v>-6264</v>
      </c>
    </row>
    <row r="15" spans="1:8" x14ac:dyDescent="0.25">
      <c r="A15" s="16" t="s">
        <v>40</v>
      </c>
      <c r="B15" s="9">
        <v>98.36</v>
      </c>
      <c r="C15" s="10">
        <v>44927</v>
      </c>
      <c r="D15" s="10">
        <v>45469</v>
      </c>
      <c r="E15" s="10"/>
      <c r="F15" s="10"/>
      <c r="G15" s="1">
        <f t="shared" si="0"/>
        <v>542</v>
      </c>
      <c r="H15" s="9">
        <f t="shared" si="1"/>
        <v>53311.12</v>
      </c>
    </row>
    <row r="16" spans="1:8" x14ac:dyDescent="0.25">
      <c r="A16" s="16" t="s">
        <v>41</v>
      </c>
      <c r="B16" s="9">
        <v>98.36</v>
      </c>
      <c r="C16" s="10">
        <v>44927</v>
      </c>
      <c r="D16" s="10">
        <v>45469</v>
      </c>
      <c r="E16" s="10"/>
      <c r="F16" s="10"/>
      <c r="G16" s="1">
        <f t="shared" si="0"/>
        <v>542</v>
      </c>
      <c r="H16" s="9">
        <f t="shared" si="1"/>
        <v>53311.12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2024-07-01T07:30:14Z</dcterms:modified>
</cp:coreProperties>
</file>