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ultini dati 2024\"/>
    </mc:Choice>
  </mc:AlternateContent>
  <bookViews>
    <workbookView xWindow="0" yWindow="0" windowWidth="16815" windowHeight="450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<sst xmlns="http://schemas.openxmlformats.org/spreadsheetml/2006/main" count="89" uniqueCount="64">
  <si>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</si>
  <si>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</si>
  <si>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</si>
  <si>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</si>
  <si>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</si>
  <si>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</si>
  <si>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</si>
  <si>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</si>
  <si>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</si>
  <si>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</si>
  <si>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</si>
  <si>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</si>
  <si>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</si>
  <si>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</si>
  <si>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</si>
  <si>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</si>
  <si>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</si>
  <si>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</si>
  <si>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</si>
  <si>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</si>
  <si>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</si>
  <si>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</si>
  <si>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2024</t>
  </si>
  <si>
    <t>1/FE del 10/11/2023</t>
  </si>
  <si>
    <t>FPA 2/24 del 23/02/2024</t>
  </si>
  <si>
    <t>000000001051 del 27/02/2024</t>
  </si>
  <si>
    <t>000000001173 del 05/03/2024</t>
  </si>
  <si>
    <t>911/FVIAC del 23/02/2024</t>
  </si>
  <si>
    <t>FPA 4/24 del 03/02/2024</t>
  </si>
  <si>
    <t>01 del 10/03/2024</t>
  </si>
  <si>
    <t>E/198 del 08/04/2024</t>
  </si>
  <si>
    <t>6455/FVISE del 30/03/2024</t>
  </si>
  <si>
    <t>FPA 36/24 del 11/04/2024</t>
  </si>
  <si>
    <t>E/2 del 04/01/2024</t>
  </si>
  <si>
    <t>E/15 del 10/01/2024</t>
  </si>
  <si>
    <t>FATTPA 25_24 del 20/04/2024</t>
  </si>
  <si>
    <t>FAE01655\E del 31/05/2024</t>
  </si>
  <si>
    <t>4180/FVIAC del 27/05/2024</t>
  </si>
  <si>
    <t>37/P del 22/03/2024</t>
  </si>
  <si>
    <t>E/466 del 14/06/2024</t>
  </si>
  <si>
    <t>6918/FVISE del 10/04/2024</t>
  </si>
  <si>
    <t>746 / A del 25/10/2023</t>
  </si>
  <si>
    <t>68PA del 28/11/2022</t>
  </si>
  <si>
    <t>70PA del 30/11/2022</t>
  </si>
  <si>
    <t>FPA 3/24 del 08/07/2024</t>
  </si>
  <si>
    <t>3 del 09/07/2024</t>
  </si>
  <si>
    <t>84/P del 26/06/2024</t>
  </si>
  <si>
    <t>000000001891 del 26/07/2024</t>
  </si>
  <si>
    <t>198 / B del 17/07/2024</t>
  </si>
  <si>
    <t>000000001893 del 09/08/2024</t>
  </si>
  <si>
    <t>000000001926 del 10/09/2024</t>
  </si>
  <si>
    <t>129/P del 26/09/2024</t>
  </si>
  <si>
    <t>FPSCUOLA139/2024 del 24/09/2024</t>
  </si>
  <si>
    <t>FPA 33/24 del 14/10/2024</t>
  </si>
  <si>
    <t>FPA 2/24 del 30/10/2024</t>
  </si>
  <si>
    <t>FPA 1/24 del 29/10/2024</t>
  </si>
  <si>
    <t>FATTPA 88_23 del 06/12/2023</t>
  </si>
  <si>
    <t>FATTPA 87_23 del 06/12/2023</t>
  </si>
  <si>
    <t>9041/FVIAC del 30/10/2024</t>
  </si>
  <si>
    <t>2/PA-2024 del 08/11/2024</t>
  </si>
  <si>
    <t>3/PA-2024 del 13/12/2024</t>
  </si>
  <si>
    <t>324 F74Ter/24 del 11/12/2024</t>
  </si>
  <si>
    <t>FPA 3/24 del 17/12/2024</t>
  </si>
  <si>
    <t>000000003410 del 04/12/2024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</si>
</sst>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13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42</v>
      </c>
      <c r="B9" s="33"/>
      <c r="C9" s="32">
        <f>SUM(C13:C16)</f>
        <v>58167.199999999997</v>
      </c>
      <c r="D9" s="33"/>
      <c r="E9" s="38">
        <f>('Trimestre 1'!H1+'Trimestre 2'!H1+'Trimestre 3'!H1+'Trimestre 4'!H1)/C9</f>
        <v>114.71941540937161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8</v>
      </c>
      <c r="C13" s="26">
        <f>'Trimestre 1'!B1</f>
        <v>12575.36</v>
      </c>
      <c r="D13" s="26">
        <f>'Trimestre 1'!G1</f>
        <v>-12.51086251208713</v>
      </c>
      <c r="E13" s="26">
        <v>50560.43</v>
      </c>
      <c r="F13" s="30">
        <v>21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13</v>
      </c>
      <c r="C14" s="26">
        <f>'Trimestre 2'!B1</f>
        <v>8602.9599999999991</v>
      </c>
      <c r="D14" s="26">
        <f>'Trimestre 2'!G1</f>
        <v>3.9900871328008036</v>
      </c>
      <c r="E14" s="26">
        <v>38916.47</v>
      </c>
      <c r="F14" s="30">
        <v>18</v>
      </c>
    </row>
    <row r="15" spans="1:9" ht="22.5" customHeight="1" x14ac:dyDescent="0.25">
      <c r="A15" s="25" t="s">
        <v>15</v>
      </c>
      <c r="B15" s="14">
        <f>'Trimestre 3'!C1</f>
        <v>7</v>
      </c>
      <c r="C15" s="26">
        <f>'Trimestre 3'!B1</f>
        <v>4774.41</v>
      </c>
      <c r="D15" s="26">
        <f>'Trimestre 3'!G1</f>
        <v>-26.349735359971181</v>
      </c>
      <c r="E15" s="26">
        <v>128351.01</v>
      </c>
      <c r="F15" s="30">
        <v>23</v>
      </c>
    </row>
    <row r="16" spans="1:9" ht="21.75" customHeight="1" x14ac:dyDescent="0.25">
      <c r="A16" s="25" t="s">
        <v>16</v>
      </c>
      <c r="B16" s="14">
        <f>'Trimestre 4'!C1</f>
        <v>14</v>
      </c>
      <c r="C16" s="26">
        <f>'Trimestre 4'!B1</f>
        <v>32214.469999999998</v>
      </c>
      <c r="D16" s="26">
        <f>'Trimestre 4'!G1</f>
        <v>214.86349643498713</v>
      </c>
      <c r="E16" s="26">
        <v>243862.71</v>
      </c>
      <c r="F16" s="30">
        <v>45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12575.36</v>
      </c>
      <c r="C1" s="31">
        <f>COUNTA(A4:A203)</f>
        <v>8</v>
      </c>
      <c r="G1" s="13">
        <f>IF(B1&lt;&gt;0,H1/B1,0)</f>
        <v>-12.51086251208713</v>
      </c>
      <c r="H1" s="12">
        <f>SUM(H4:H195)</f>
        <v>-157328.6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460</v>
      </c>
      <c r="C4" s="10">
        <v>45288</v>
      </c>
      <c r="D4" s="10">
        <v>45331</v>
      </c>
      <c r="E4" s="10"/>
      <c r="F4" s="10"/>
      <c r="G4" s="1">
        <f>D4-C4-(F4-E4)</f>
        <v>43</v>
      </c>
      <c r="H4" s="9">
        <f>B4*G4</f>
        <v>19780</v>
      </c>
    </row>
    <row r="5" spans="1:8" x14ac:dyDescent="0.25">
      <c r="A5" s="16" t="s">
        <v>24</v>
      </c>
      <c r="B5" s="9">
        <v>621</v>
      </c>
      <c r="C5" s="10">
        <v>45386</v>
      </c>
      <c r="D5" s="10">
        <v>45362</v>
      </c>
      <c r="E5" s="10"/>
      <c r="F5" s="10"/>
      <c r="G5" s="1">
        <f t="shared" ref="G5:G68" si="0">D5-C5-(F5-E5)</f>
        <v>-24</v>
      </c>
      <c r="H5" s="9">
        <f t="shared" ref="H5:H68" si="1">B5*G5</f>
        <v>-14904</v>
      </c>
    </row>
    <row r="6" spans="1:8" x14ac:dyDescent="0.25">
      <c r="A6" s="16" t="s">
        <v>25</v>
      </c>
      <c r="B6" s="9">
        <v>3347.5</v>
      </c>
      <c r="C6" s="10">
        <v>45386</v>
      </c>
      <c r="D6" s="10">
        <v>45376</v>
      </c>
      <c r="E6" s="10"/>
      <c r="F6" s="10"/>
      <c r="G6" s="1">
        <f t="shared" si="0"/>
        <v>-10</v>
      </c>
      <c r="H6" s="9">
        <f t="shared" si="1"/>
        <v>-33475</v>
      </c>
    </row>
    <row r="7" spans="1:8" x14ac:dyDescent="0.25">
      <c r="A7" s="16" t="s">
        <v>25</v>
      </c>
      <c r="B7" s="9">
        <v>312</v>
      </c>
      <c r="C7" s="10">
        <v>45386</v>
      </c>
      <c r="D7" s="10">
        <v>45376</v>
      </c>
      <c r="E7" s="10"/>
      <c r="F7" s="10"/>
      <c r="G7" s="1">
        <f t="shared" si="0"/>
        <v>-10</v>
      </c>
      <c r="H7" s="9">
        <f t="shared" si="1"/>
        <v>-3120</v>
      </c>
    </row>
    <row r="8" spans="1:8" x14ac:dyDescent="0.25">
      <c r="A8" s="16" t="s">
        <v>26</v>
      </c>
      <c r="B8" s="9">
        <v>6.5</v>
      </c>
      <c r="C8" s="10">
        <v>45400</v>
      </c>
      <c r="D8" s="10">
        <v>45376</v>
      </c>
      <c r="E8" s="10"/>
      <c r="F8" s="10"/>
      <c r="G8" s="1">
        <f t="shared" si="0"/>
        <v>-24</v>
      </c>
      <c r="H8" s="9">
        <f t="shared" si="1"/>
        <v>-156</v>
      </c>
    </row>
    <row r="9" spans="1:8" x14ac:dyDescent="0.25">
      <c r="A9" s="16" t="s">
        <v>27</v>
      </c>
      <c r="B9" s="9">
        <v>98.36</v>
      </c>
      <c r="C9" s="10">
        <v>45386</v>
      </c>
      <c r="D9" s="10">
        <v>45376</v>
      </c>
      <c r="E9" s="10"/>
      <c r="F9" s="10"/>
      <c r="G9" s="1">
        <f t="shared" si="0"/>
        <v>-10</v>
      </c>
      <c r="H9" s="9">
        <f t="shared" si="1"/>
        <v>-983.6</v>
      </c>
    </row>
    <row r="10" spans="1:8" x14ac:dyDescent="0.25">
      <c r="A10" s="16" t="s">
        <v>28</v>
      </c>
      <c r="B10" s="9">
        <v>1850</v>
      </c>
      <c r="C10" s="10">
        <v>45367</v>
      </c>
      <c r="D10" s="10">
        <v>45376</v>
      </c>
      <c r="E10" s="10"/>
      <c r="F10" s="10"/>
      <c r="G10" s="1">
        <f t="shared" si="0"/>
        <v>9</v>
      </c>
      <c r="H10" s="9">
        <f t="shared" si="1"/>
        <v>16650</v>
      </c>
    </row>
    <row r="11" spans="1:8" x14ac:dyDescent="0.25">
      <c r="A11" s="16" t="s">
        <v>29</v>
      </c>
      <c r="B11" s="9">
        <v>5880</v>
      </c>
      <c r="C11" s="10">
        <v>45400</v>
      </c>
      <c r="D11" s="10">
        <v>45376</v>
      </c>
      <c r="E11" s="10"/>
      <c r="F11" s="10"/>
      <c r="G11" s="1">
        <f t="shared" si="0"/>
        <v>-24</v>
      </c>
      <c r="H11" s="9">
        <f t="shared" si="1"/>
        <v>-141120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8602.9599999999991</v>
      </c>
      <c r="C1" s="31">
        <f>COUNTA(A4:A203)</f>
        <v>13</v>
      </c>
      <c r="G1" s="13">
        <f>IF(B1&lt;&gt;0,H1/B1,0)</f>
        <v>3.9900871328008036</v>
      </c>
      <c r="H1" s="12">
        <f>SUM(H4:H195)</f>
        <v>34326.560000000012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30</v>
      </c>
      <c r="B4" s="9">
        <v>250</v>
      </c>
      <c r="C4" s="10">
        <v>45421</v>
      </c>
      <c r="D4" s="10">
        <v>45391</v>
      </c>
      <c r="E4" s="10"/>
      <c r="F4" s="10"/>
      <c r="G4" s="1">
        <f>D4-C4-(F4-E4)</f>
        <v>-30</v>
      </c>
      <c r="H4" s="9">
        <f>B4*G4</f>
        <v>-7500</v>
      </c>
    </row>
    <row r="5" spans="1:8" x14ac:dyDescent="0.25">
      <c r="A5" s="16" t="s">
        <v>31</v>
      </c>
      <c r="B5" s="9">
        <v>1316.4</v>
      </c>
      <c r="C5" s="10">
        <v>45421</v>
      </c>
      <c r="D5" s="10">
        <v>45391</v>
      </c>
      <c r="E5" s="10"/>
      <c r="F5" s="10"/>
      <c r="G5" s="1">
        <f t="shared" ref="G5:G68" si="0">D5-C5-(F5-E5)</f>
        <v>-30</v>
      </c>
      <c r="H5" s="9">
        <f t="shared" ref="H5:H68" si="1">B5*G5</f>
        <v>-39492</v>
      </c>
    </row>
    <row r="6" spans="1:8" x14ac:dyDescent="0.25">
      <c r="A6" s="16" t="s">
        <v>32</v>
      </c>
      <c r="B6" s="9">
        <v>1785</v>
      </c>
      <c r="C6" s="10">
        <v>45430</v>
      </c>
      <c r="D6" s="10">
        <v>45404</v>
      </c>
      <c r="E6" s="10"/>
      <c r="F6" s="10"/>
      <c r="G6" s="1">
        <f t="shared" si="0"/>
        <v>-26</v>
      </c>
      <c r="H6" s="9">
        <f t="shared" si="1"/>
        <v>-46410</v>
      </c>
    </row>
    <row r="7" spans="1:8" x14ac:dyDescent="0.25">
      <c r="A7" s="16" t="s">
        <v>33</v>
      </c>
      <c r="B7" s="9">
        <v>360</v>
      </c>
      <c r="C7" s="10">
        <v>45333</v>
      </c>
      <c r="D7" s="10">
        <v>45421</v>
      </c>
      <c r="E7" s="10"/>
      <c r="F7" s="10"/>
      <c r="G7" s="1">
        <f t="shared" si="0"/>
        <v>88</v>
      </c>
      <c r="H7" s="9">
        <f t="shared" si="1"/>
        <v>31680</v>
      </c>
    </row>
    <row r="8" spans="1:8" x14ac:dyDescent="0.25">
      <c r="A8" s="16" t="s">
        <v>34</v>
      </c>
      <c r="B8" s="9">
        <v>480</v>
      </c>
      <c r="C8" s="10">
        <v>45333</v>
      </c>
      <c r="D8" s="10">
        <v>45421</v>
      </c>
      <c r="E8" s="10"/>
      <c r="F8" s="10"/>
      <c r="G8" s="1">
        <f t="shared" si="0"/>
        <v>88</v>
      </c>
      <c r="H8" s="9">
        <f t="shared" si="1"/>
        <v>42240</v>
      </c>
    </row>
    <row r="9" spans="1:8" x14ac:dyDescent="0.25">
      <c r="A9" s="16" t="s">
        <v>35</v>
      </c>
      <c r="B9" s="9">
        <v>792</v>
      </c>
      <c r="C9" s="10">
        <v>45451</v>
      </c>
      <c r="D9" s="10">
        <v>45464</v>
      </c>
      <c r="E9" s="10"/>
      <c r="F9" s="10"/>
      <c r="G9" s="1">
        <f t="shared" si="0"/>
        <v>13</v>
      </c>
      <c r="H9" s="9">
        <f t="shared" si="1"/>
        <v>10296</v>
      </c>
    </row>
    <row r="10" spans="1:8" x14ac:dyDescent="0.25">
      <c r="A10" s="16" t="s">
        <v>36</v>
      </c>
      <c r="B10" s="9">
        <v>2111.65</v>
      </c>
      <c r="C10" s="10">
        <v>45485</v>
      </c>
      <c r="D10" s="10">
        <v>45455</v>
      </c>
      <c r="E10" s="10"/>
      <c r="F10" s="10"/>
      <c r="G10" s="1">
        <f t="shared" si="0"/>
        <v>-30</v>
      </c>
      <c r="H10" s="9">
        <f t="shared" si="1"/>
        <v>-63349.5</v>
      </c>
    </row>
    <row r="11" spans="1:8" x14ac:dyDescent="0.25">
      <c r="A11" s="16" t="s">
        <v>37</v>
      </c>
      <c r="B11" s="9">
        <v>200.95</v>
      </c>
      <c r="C11" s="10">
        <v>45485</v>
      </c>
      <c r="D11" s="10">
        <v>45455</v>
      </c>
      <c r="E11" s="10"/>
      <c r="F11" s="10"/>
      <c r="G11" s="1">
        <f t="shared" si="0"/>
        <v>-30</v>
      </c>
      <c r="H11" s="9">
        <f t="shared" si="1"/>
        <v>-6028.5</v>
      </c>
    </row>
    <row r="12" spans="1:8" x14ac:dyDescent="0.25">
      <c r="A12" s="16" t="s">
        <v>38</v>
      </c>
      <c r="B12" s="9">
        <v>534.24</v>
      </c>
      <c r="C12" s="10">
        <v>45421</v>
      </c>
      <c r="D12" s="10">
        <v>45464</v>
      </c>
      <c r="E12" s="10"/>
      <c r="F12" s="10"/>
      <c r="G12" s="1">
        <f t="shared" si="0"/>
        <v>43</v>
      </c>
      <c r="H12" s="9">
        <f t="shared" si="1"/>
        <v>22972.32</v>
      </c>
    </row>
    <row r="13" spans="1:8" x14ac:dyDescent="0.25">
      <c r="A13" s="16" t="s">
        <v>39</v>
      </c>
      <c r="B13" s="9">
        <v>360</v>
      </c>
      <c r="C13" s="10">
        <v>45498</v>
      </c>
      <c r="D13" s="10">
        <v>45469</v>
      </c>
      <c r="E13" s="10"/>
      <c r="F13" s="10"/>
      <c r="G13" s="1">
        <f t="shared" si="0"/>
        <v>-29</v>
      </c>
      <c r="H13" s="9">
        <f t="shared" si="1"/>
        <v>-10440</v>
      </c>
    </row>
    <row r="14" spans="1:8" x14ac:dyDescent="0.25">
      <c r="A14" s="16" t="s">
        <v>40</v>
      </c>
      <c r="B14" s="9">
        <v>216</v>
      </c>
      <c r="C14" s="10">
        <v>45498</v>
      </c>
      <c r="D14" s="10">
        <v>45469</v>
      </c>
      <c r="E14" s="10"/>
      <c r="F14" s="10"/>
      <c r="G14" s="1">
        <f t="shared" si="0"/>
        <v>-29</v>
      </c>
      <c r="H14" s="9">
        <f t="shared" si="1"/>
        <v>-6264</v>
      </c>
    </row>
    <row r="15" spans="1:8" x14ac:dyDescent="0.25">
      <c r="A15" s="16" t="s">
        <v>42</v>
      </c>
      <c r="B15" s="9">
        <v>98.36</v>
      </c>
      <c r="C15" s="10">
        <v>44927</v>
      </c>
      <c r="D15" s="10">
        <v>45469</v>
      </c>
      <c r="E15" s="10"/>
      <c r="F15" s="10"/>
      <c r="G15" s="1">
        <f t="shared" si="0"/>
        <v>542</v>
      </c>
      <c r="H15" s="9">
        <f t="shared" si="1"/>
        <v>53311.12</v>
      </c>
    </row>
    <row r="16" spans="1:8" x14ac:dyDescent="0.25">
      <c r="A16" s="16" t="s">
        <v>43</v>
      </c>
      <c r="B16" s="9">
        <v>98.36</v>
      </c>
      <c r="C16" s="10">
        <v>44927</v>
      </c>
      <c r="D16" s="10">
        <v>45469</v>
      </c>
      <c r="E16" s="10"/>
      <c r="F16" s="10"/>
      <c r="G16" s="1">
        <f t="shared" si="0"/>
        <v>542</v>
      </c>
      <c r="H16" s="9">
        <f t="shared" si="1"/>
        <v>53311.12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4774.41</v>
      </c>
      <c r="C1" s="31">
        <f>COUNTA(A4:A203)</f>
        <v>7</v>
      </c>
      <c r="G1" s="13">
        <f>IF(B1&lt;&gt;0,H1/B1,0)</f>
        <v>-26.349735359971181</v>
      </c>
      <c r="H1" s="12">
        <f>SUM(H4:H195)</f>
        <v>-125804.44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44</v>
      </c>
      <c r="B4" s="9">
        <v>1311.47</v>
      </c>
      <c r="C4" s="10">
        <v>45512</v>
      </c>
      <c r="D4" s="10">
        <v>45484</v>
      </c>
      <c r="E4" s="10"/>
      <c r="F4" s="10"/>
      <c r="G4" s="1">
        <f>D4-C4-(F4-E4)</f>
        <v>-28</v>
      </c>
      <c r="H4" s="9">
        <f>B4*G4</f>
        <v>-36721.160000000003</v>
      </c>
    </row>
    <row r="5" spans="1:8" x14ac:dyDescent="0.25">
      <c r="A5" s="16" t="s">
        <v>45</v>
      </c>
      <c r="B5" s="9">
        <v>1650</v>
      </c>
      <c r="C5" s="10">
        <v>45514</v>
      </c>
      <c r="D5" s="10">
        <v>45484</v>
      </c>
      <c r="E5" s="10"/>
      <c r="F5" s="10"/>
      <c r="G5" s="1">
        <f t="shared" ref="G5:G68" si="0">D5-C5-(F5-E5)</f>
        <v>-30</v>
      </c>
      <c r="H5" s="9">
        <f t="shared" ref="H5:H68" si="1">B5*G5</f>
        <v>-49500</v>
      </c>
    </row>
    <row r="6" spans="1:8" x14ac:dyDescent="0.25">
      <c r="A6" s="16" t="s">
        <v>46</v>
      </c>
      <c r="B6" s="9">
        <v>768.44</v>
      </c>
      <c r="C6" s="10">
        <v>45511</v>
      </c>
      <c r="D6" s="10">
        <v>45499</v>
      </c>
      <c r="E6" s="10"/>
      <c r="F6" s="10"/>
      <c r="G6" s="1">
        <f t="shared" si="0"/>
        <v>-12</v>
      </c>
      <c r="H6" s="9">
        <f t="shared" si="1"/>
        <v>-9221.2800000000007</v>
      </c>
    </row>
    <row r="7" spans="1:8" x14ac:dyDescent="0.25">
      <c r="A7" s="16" t="s">
        <v>47</v>
      </c>
      <c r="B7" s="9">
        <v>13</v>
      </c>
      <c r="C7" s="10">
        <v>45532</v>
      </c>
      <c r="D7" s="10">
        <v>45503</v>
      </c>
      <c r="E7" s="10"/>
      <c r="F7" s="10"/>
      <c r="G7" s="1">
        <f t="shared" si="0"/>
        <v>-29</v>
      </c>
      <c r="H7" s="9">
        <f t="shared" si="1"/>
        <v>-377</v>
      </c>
    </row>
    <row r="8" spans="1:8" x14ac:dyDescent="0.25">
      <c r="A8" s="16" t="s">
        <v>48</v>
      </c>
      <c r="B8" s="9">
        <v>960</v>
      </c>
      <c r="C8" s="10">
        <v>45532</v>
      </c>
      <c r="D8" s="10">
        <v>45503</v>
      </c>
      <c r="E8" s="10"/>
      <c r="F8" s="10"/>
      <c r="G8" s="1">
        <f t="shared" si="0"/>
        <v>-29</v>
      </c>
      <c r="H8" s="9">
        <f t="shared" si="1"/>
        <v>-27840</v>
      </c>
    </row>
    <row r="9" spans="1:8" x14ac:dyDescent="0.25">
      <c r="A9" s="16" t="s">
        <v>49</v>
      </c>
      <c r="B9" s="9">
        <v>45.5</v>
      </c>
      <c r="C9" s="10">
        <v>45576</v>
      </c>
      <c r="D9" s="10">
        <v>45546</v>
      </c>
      <c r="E9" s="10"/>
      <c r="F9" s="10"/>
      <c r="G9" s="1">
        <f t="shared" si="0"/>
        <v>-30</v>
      </c>
      <c r="H9" s="9">
        <f t="shared" si="1"/>
        <v>-1365</v>
      </c>
    </row>
    <row r="10" spans="1:8" x14ac:dyDescent="0.25">
      <c r="A10" s="16" t="s">
        <v>50</v>
      </c>
      <c r="B10" s="9">
        <v>26</v>
      </c>
      <c r="C10" s="10">
        <v>45582</v>
      </c>
      <c r="D10" s="10">
        <v>45552</v>
      </c>
      <c r="E10" s="10"/>
      <c r="F10" s="10"/>
      <c r="G10" s="1">
        <f t="shared" si="0"/>
        <v>-30</v>
      </c>
      <c r="H10" s="9">
        <f t="shared" si="1"/>
        <v>-780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32214.469999999998</v>
      </c>
      <c r="C1" s="31">
        <f>COUNTA(A4:A203)</f>
        <v>14</v>
      </c>
      <c r="G1" s="13">
        <f>IF(B1&lt;&gt;0,H1/B1,0)</f>
        <v>214.86349643498713</v>
      </c>
      <c r="H1" s="12">
        <f>SUM(H4:H195)</f>
        <v>6921713.6600000001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41</v>
      </c>
      <c r="B4" s="9">
        <v>5900</v>
      </c>
      <c r="C4" s="10">
        <v>45255</v>
      </c>
      <c r="D4" s="10">
        <v>45593</v>
      </c>
      <c r="E4" s="10"/>
      <c r="F4" s="10"/>
      <c r="G4" s="1">
        <f>D4-C4-(F4-E4)</f>
        <v>338</v>
      </c>
      <c r="H4" s="9">
        <f>B4*G4</f>
        <v>1994200</v>
      </c>
    </row>
    <row r="5" spans="1:8" x14ac:dyDescent="0.25">
      <c r="A5" s="16" t="s">
        <v>51</v>
      </c>
      <c r="B5" s="9">
        <v>768.44</v>
      </c>
      <c r="C5" s="10">
        <v>45606</v>
      </c>
      <c r="D5" s="10">
        <v>45576</v>
      </c>
      <c r="E5" s="10"/>
      <c r="F5" s="10"/>
      <c r="G5" s="1">
        <f t="shared" ref="G5:G68" si="0">D5-C5-(F5-E5)</f>
        <v>-30</v>
      </c>
      <c r="H5" s="9">
        <f t="shared" ref="H5:H68" si="1">B5*G5</f>
        <v>-23053.200000000001</v>
      </c>
    </row>
    <row r="6" spans="1:8" x14ac:dyDescent="0.25">
      <c r="A6" s="16" t="s">
        <v>52</v>
      </c>
      <c r="B6" s="9">
        <v>355.77</v>
      </c>
      <c r="C6" s="10">
        <v>45606</v>
      </c>
      <c r="D6" s="10">
        <v>45576</v>
      </c>
      <c r="E6" s="10"/>
      <c r="F6" s="10"/>
      <c r="G6" s="1">
        <f t="shared" si="0"/>
        <v>-30</v>
      </c>
      <c r="H6" s="9">
        <f t="shared" si="1"/>
        <v>-10673.1</v>
      </c>
    </row>
    <row r="7" spans="1:8" x14ac:dyDescent="0.25">
      <c r="A7" s="16" t="s">
        <v>53</v>
      </c>
      <c r="B7" s="9">
        <v>160</v>
      </c>
      <c r="C7" s="10">
        <v>45630</v>
      </c>
      <c r="D7" s="10">
        <v>45601</v>
      </c>
      <c r="E7" s="10"/>
      <c r="F7" s="10"/>
      <c r="G7" s="1">
        <f t="shared" si="0"/>
        <v>-29</v>
      </c>
      <c r="H7" s="9">
        <f t="shared" si="1"/>
        <v>-4640</v>
      </c>
    </row>
    <row r="8" spans="1:8" x14ac:dyDescent="0.25">
      <c r="A8" s="16" t="s">
        <v>54</v>
      </c>
      <c r="B8" s="9">
        <v>270</v>
      </c>
      <c r="C8" s="10">
        <v>45630</v>
      </c>
      <c r="D8" s="10">
        <v>45600</v>
      </c>
      <c r="E8" s="10"/>
      <c r="F8" s="10"/>
      <c r="G8" s="1">
        <f t="shared" si="0"/>
        <v>-30</v>
      </c>
      <c r="H8" s="9">
        <f t="shared" si="1"/>
        <v>-8100</v>
      </c>
    </row>
    <row r="9" spans="1:8" x14ac:dyDescent="0.25">
      <c r="A9" s="16" t="s">
        <v>55</v>
      </c>
      <c r="B9" s="9">
        <v>875</v>
      </c>
      <c r="C9" s="10">
        <v>45630</v>
      </c>
      <c r="D9" s="10">
        <v>45600</v>
      </c>
      <c r="E9" s="10"/>
      <c r="F9" s="10"/>
      <c r="G9" s="1">
        <f t="shared" si="0"/>
        <v>-30</v>
      </c>
      <c r="H9" s="9">
        <f t="shared" si="1"/>
        <v>-26250</v>
      </c>
    </row>
    <row r="10" spans="1:8" x14ac:dyDescent="0.25">
      <c r="A10" s="16" t="s">
        <v>56</v>
      </c>
      <c r="B10" s="9">
        <v>10000</v>
      </c>
      <c r="C10" s="10">
        <v>45305</v>
      </c>
      <c r="D10" s="10">
        <v>45611</v>
      </c>
      <c r="E10" s="10"/>
      <c r="F10" s="10"/>
      <c r="G10" s="1">
        <f t="shared" si="0"/>
        <v>306</v>
      </c>
      <c r="H10" s="9">
        <f t="shared" si="1"/>
        <v>3060000</v>
      </c>
    </row>
    <row r="11" spans="1:8" x14ac:dyDescent="0.25">
      <c r="A11" s="16" t="s">
        <v>57</v>
      </c>
      <c r="B11" s="9">
        <v>7000</v>
      </c>
      <c r="C11" s="10">
        <v>45305</v>
      </c>
      <c r="D11" s="10">
        <v>45611</v>
      </c>
      <c r="E11" s="10"/>
      <c r="F11" s="10"/>
      <c r="G11" s="1">
        <f t="shared" si="0"/>
        <v>306</v>
      </c>
      <c r="H11" s="9">
        <f t="shared" si="1"/>
        <v>2142000</v>
      </c>
    </row>
    <row r="12" spans="1:8" x14ac:dyDescent="0.25">
      <c r="A12" s="16" t="s">
        <v>58</v>
      </c>
      <c r="B12" s="9">
        <v>97.76</v>
      </c>
      <c r="C12" s="10">
        <v>45644</v>
      </c>
      <c r="D12" s="10">
        <v>45615</v>
      </c>
      <c r="E12" s="10"/>
      <c r="F12" s="10"/>
      <c r="G12" s="1">
        <f t="shared" si="0"/>
        <v>-29</v>
      </c>
      <c r="H12" s="9">
        <f t="shared" si="1"/>
        <v>-2835.04</v>
      </c>
    </row>
    <row r="13" spans="1:8" x14ac:dyDescent="0.25">
      <c r="A13" s="16" t="s">
        <v>59</v>
      </c>
      <c r="B13" s="9">
        <v>1050</v>
      </c>
      <c r="C13" s="10">
        <v>45644</v>
      </c>
      <c r="D13" s="10">
        <v>45615</v>
      </c>
      <c r="E13" s="10"/>
      <c r="F13" s="10"/>
      <c r="G13" s="1">
        <f t="shared" si="0"/>
        <v>-29</v>
      </c>
      <c r="H13" s="9">
        <f t="shared" si="1"/>
        <v>-30450</v>
      </c>
    </row>
    <row r="14" spans="1:8" x14ac:dyDescent="0.25">
      <c r="A14" s="16" t="s">
        <v>60</v>
      </c>
      <c r="B14" s="9">
        <v>1050</v>
      </c>
      <c r="C14" s="10">
        <v>45683</v>
      </c>
      <c r="D14" s="10">
        <v>45653</v>
      </c>
      <c r="E14" s="10"/>
      <c r="F14" s="10"/>
      <c r="G14" s="1">
        <f t="shared" si="0"/>
        <v>-30</v>
      </c>
      <c r="H14" s="9">
        <f t="shared" si="1"/>
        <v>-31500</v>
      </c>
    </row>
    <row r="15" spans="1:8" x14ac:dyDescent="0.25">
      <c r="A15" s="16" t="s">
        <v>61</v>
      </c>
      <c r="B15" s="9">
        <v>2360</v>
      </c>
      <c r="C15" s="10">
        <v>45683</v>
      </c>
      <c r="D15" s="10">
        <v>45653</v>
      </c>
      <c r="E15" s="10"/>
      <c r="F15" s="10"/>
      <c r="G15" s="1">
        <f t="shared" si="0"/>
        <v>-30</v>
      </c>
      <c r="H15" s="9">
        <f t="shared" si="1"/>
        <v>-70800</v>
      </c>
    </row>
    <row r="16" spans="1:8" x14ac:dyDescent="0.25">
      <c r="A16" s="16" t="s">
        <v>62</v>
      </c>
      <c r="B16" s="9">
        <v>2100</v>
      </c>
      <c r="C16" s="10">
        <v>45683</v>
      </c>
      <c r="D16" s="10">
        <v>45653</v>
      </c>
      <c r="E16" s="10"/>
      <c r="F16" s="10"/>
      <c r="G16" s="1">
        <f t="shared" si="0"/>
        <v>-30</v>
      </c>
      <c r="H16" s="9">
        <f t="shared" si="1"/>
        <v>-63000</v>
      </c>
    </row>
    <row r="17" spans="1:8" x14ac:dyDescent="0.25">
      <c r="A17" s="16" t="s">
        <v>63</v>
      </c>
      <c r="B17" s="9">
        <v>227.5</v>
      </c>
      <c r="C17" s="10">
        <v>45667</v>
      </c>
      <c r="D17" s="10">
        <v>45653</v>
      </c>
      <c r="E17" s="10"/>
      <c r="F17" s="10"/>
      <c r="G17" s="1">
        <f t="shared" si="0"/>
        <v>-14</v>
      </c>
      <c r="H17" s="9">
        <f t="shared" si="1"/>
        <v>-3185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2025-01-13T12:10:50Z</dcterms:modified>
</cp:coreProperties>
</file>