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9929"/>
  <workbookPr codeName="ThisWorkbook"/>
  <bookViews>
    <workbookView xmlns:d3p1="http://schemas.microsoft.com/office/spreadsheetml/2015/revision2" xWindow="28680" yWindow="-120" windowWidth="29040" windowHeight="1572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<sst xmlns="http://schemas.openxmlformats.org/spreadsheetml/2006/main" uniqueCount="78">
  <si>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</si>
  <si>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</si>
  <si>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</si>
  <si>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</si>
  <si>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</si>
  <si>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</si>
  <si>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</si>
  <si>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</si>
  <si>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</si>
  <si>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</si>
  <si>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</si>
  <si>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</si>
  <si>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</si>
  <si>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</si>
  <si>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</si>
  <si>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</si>
  <si>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</si>
  <si>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</si>
  <si>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</si>
  <si>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</si>
  <si>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</si>
  <si>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</si>
  <si>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2026</t>
  </si>
  <si>
    <t>93/PA-2025 del 11/12/2025</t>
  </si>
  <si>
    <t>213 del 12/12/2025</t>
  </si>
  <si>
    <t>4-2026/FE del 02/01/2026</t>
  </si>
  <si>
    <t>2 del 03/01/2026</t>
  </si>
  <si>
    <t>5/1 del 02/01/2026</t>
  </si>
  <si>
    <t>5/2 del 02/01/2026</t>
  </si>
  <si>
    <t>5/3 del 02/01/2026</t>
  </si>
  <si>
    <t>7 B del 23/01/2026</t>
  </si>
  <si>
    <t>00044/26 del 16/01/2026</t>
  </si>
  <si>
    <t>2/PA-2026 del 08/01/2026</t>
  </si>
  <si>
    <t>000000000010 del 07/01/2026</t>
  </si>
  <si>
    <t>FPA 1/26 del 08/01/2026</t>
  </si>
  <si>
    <t>1/PA del 21/01/2026</t>
  </si>
  <si>
    <t>3PA del 23/01/2026</t>
  </si>
  <si>
    <t>FATT/2026/00111 del 29/01/2026</t>
  </si>
  <si>
    <t>76/0 del 22/01/2026</t>
  </si>
  <si>
    <t>FPA 2/26 del 02/02/2026</t>
  </si>
  <si>
    <t>28/FE del 31/01/2026</t>
  </si>
  <si>
    <t>FATTPA 8_26 del 15/02/2026</t>
  </si>
  <si>
    <t>21 B del 24/02/2026</t>
  </si>
  <si>
    <t>22 B del 24/02/2026</t>
  </si>
  <si>
    <t>12P del 03/03/2026</t>
  </si>
  <si>
    <t>2026800048 del 28/02/2026</t>
  </si>
  <si>
    <t>1212/P del 27/02/2026</t>
  </si>
  <si>
    <t>FATTPA 12_26 del 10/03/2026</t>
  </si>
  <si>
    <t>13P del 12/03/2026</t>
  </si>
  <si>
    <t>FATTPA 16_26 del 17/03/2026</t>
  </si>
  <si>
    <t>10/PA del 16/03/2026</t>
  </si>
  <si>
    <t>16P del 17/03/2026</t>
  </si>
  <si>
    <t>440A del 03/04/2026</t>
  </si>
  <si>
    <t>FATTPA 22_26 del 20/04/2026</t>
  </si>
  <si>
    <t>30/PA-2026 del 08/04/2026</t>
  </si>
  <si>
    <t>103/P del 20/04/2026</t>
  </si>
  <si>
    <t>01015-4200000180-PA del 29/04/2026</t>
  </si>
  <si>
    <t>01015-4200000179-PA del 29/04/2026</t>
  </si>
  <si>
    <t>2431/P del 30/04/2026</t>
  </si>
  <si>
    <t>231 del 29/04/2026</t>
  </si>
  <si>
    <t>7/FTPA del 12/05/2026</t>
  </si>
  <si>
    <t>FVL700 del 14/05/2026</t>
  </si>
  <si>
    <t>38/PA-2026 del 25/05/2026</t>
  </si>
  <si>
    <t>FATTPA 42_26 del 11/06/2026</t>
  </si>
  <si>
    <t>FATTPA 41_26 del 08/06/2026</t>
  </si>
  <si>
    <t>FATTPA 40_26 del 08/06/2026</t>
  </si>
  <si>
    <t>FATTPA 39_26 del 08/06/2026</t>
  </si>
  <si>
    <t>FATTPA 38_26 del 08/06/2026</t>
  </si>
  <si>
    <t>FATTPA 37_26 del 08/06/2026</t>
  </si>
  <si>
    <t>FATTPA 36_26 del 08/06/2026</t>
  </si>
  <si>
    <t>FATTPA 35_26 del 08/06/2026</t>
  </si>
  <si>
    <t>FATTPA 34_26 del 05/06/2026</t>
  </si>
  <si>
    <t>5/47 del 01/06/2026</t>
  </si>
  <si>
    <t>1/660 del 01/06/2026</t>
  </si>
  <si>
    <t>40/PA-2026 del 05/06/2026</t>
  </si>
  <si>
    <t>FPA 3/26 del 15/06/2026</t>
  </si>
  <si>
    <t>48 del 12/06/2026</t>
  </si>
  <si>
    <t>90/PA del 13/06/2026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</si>
</sst>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5" fillId="0" borderId="2" xfId="0" applyAlignment="1" applyBorder="1" applyFont="1" applyNumberFormat="1" applyFill="1" applyProtection="1">
      <alignment horizontal="center" vertical="center"/>
    </xf>
    <xf xxid="16" numFmtId="49" fontId="0" fillId="0" borderId="1" xfId="0" applyAlignment="1" applyBorder="1" applyFont="1" applyNumberFormat="1" applyFill="1" applyProtection="1"/>
    <xf xxid="17" numFmtId="0" fontId="8" fillId="0" borderId="0" xfId="0" applyAlignment="1" applyBorder="1" applyFont="1" applyNumberFormat="1" applyFill="1" applyProtection="1"/>
    <xf xxid="18" numFmtId="0" fontId="3" fillId="0" borderId="0" xfId="0" applyAlignment="1" applyBorder="1" applyFont="1" applyNumberFormat="1" applyFill="1" applyProtection="1">
      <alignment horizontal="center" vertical="center"/>
    </xf>
    <xf xxid="19" numFmtId="4" fontId="3" fillId="0" borderId="0" xfId="0" applyAlignment="1" applyBorder="1" applyFont="1" applyNumberFormat="1" applyFill="1" applyProtection="1">
      <alignment horizontal="center" vertical="center"/>
    </xf>
    <xf xxid="20" numFmtId="2" fontId="3" fillId="0" borderId="0" xfId="0" applyAlignment="1" applyBorder="1" applyFont="1" applyNumberFormat="1" applyFill="1" applyProtection="1">
      <alignment horizontal="center" vertical="center"/>
    </xf>
    <xf xxid="21" numFmtId="0" fontId="0" fillId="3" borderId="3" xfId="0" applyAlignment="1" applyBorder="1" applyFont="1" applyNumberFormat="1" applyFill="1" applyProtection="1">
      <alignment horizontal="center" vertical="center"/>
    </xf>
    <xf xxid="22" numFmtId="0" fontId="0" fillId="3" borderId="4" xfId="0" applyAlignment="1" applyBorder="1" applyFont="1" applyNumberFormat="1" applyFill="1" applyProtection="1">
      <alignment horizontal="center" vertical="center"/>
    </xf>
    <xf xxid="23" numFmtId="0" fontId="0" fillId="3" borderId="5" xfId="0" applyAlignment="1" applyBorder="1" applyFont="1" applyNumberFormat="1" applyFill="1" applyProtection="1">
      <alignment horizontal="center" vertical="center"/>
    </xf>
    <xf xxid="24" numFmtId="0" fontId="7" fillId="3" borderId="5" xfId="0" applyAlignment="1" applyBorder="1" applyFont="1" applyNumberFormat="1" applyFill="1" applyProtection="1">
      <alignment horizontal="center" vertical="center" wrapText="1"/>
    </xf>
    <xf xxid="25" numFmtId="0" fontId="0" fillId="0" borderId="1" xfId="0" applyAlignment="1" applyBorder="1" applyFont="1" applyNumberFormat="1" applyFill="1" applyProtection="1">
      <alignment horizontal="center" vertical="center"/>
    </xf>
    <xf xxid="26" numFmtId="4" fontId="6" fillId="0" borderId="1" xfId="0" applyAlignment="1" applyBorder="1" applyFont="1" applyNumberFormat="1" applyFill="1" applyProtection="1">
      <alignment horizontal="center" vertical="center"/>
    </xf>
    <xf xxid="27" numFmtId="2" fontId="3" fillId="0" borderId="6" xfId="0" applyAlignment="1" applyBorder="1" applyFont="1" applyNumberFormat="1" applyFill="1" applyProtection="1">
      <alignment horizontal="center" vertical="center"/>
    </xf>
    <xf xxid="28" numFmtId="0" fontId="7" fillId="4" borderId="5" xfId="0" applyAlignment="1" applyBorder="1" applyFont="1" applyNumberFormat="1" applyFill="1" applyProtection="1">
      <alignment horizontal="center" vertical="center" wrapText="1"/>
    </xf>
    <xf xxid="29" numFmtId="0" fontId="7" fillId="4" borderId="1" xfId="0" applyAlignment="1" applyBorder="1" applyFont="1" applyNumberFormat="1" applyFill="1" applyProtection="1">
      <alignment horizontal="center" vertical="center" wrapText="1"/>
    </xf>
    <xf xxid="30" numFmtId="49" fontId="6" fillId="0" borderId="1" xfId="0" applyAlignment="1" applyBorder="1" applyFont="1" applyNumberFormat="1" applyFill="1" applyProtection="1">
      <alignment horizontal="center" vertical="center"/>
    </xf>
    <xf xxid="31" numFmtId="3" fontId="6" fillId="0" borderId="1" xfId="0" applyAlignment="1" applyBorder="1" applyFont="1" applyNumberFormat="1" applyFill="1" applyProtection="1">
      <alignment horizontal="center" vertical="center"/>
    </xf>
    <xf xxid="32" numFmtId="49" fontId="0" fillId="0" borderId="0" xfId="0" applyAlignment="1" applyBorder="1" applyFont="1" applyNumberFormat="1" applyFill="1" applyProtection="1"/>
    <xf xxid="33" numFmtId="0" fontId="2" fillId="2" borderId="7" xfId="0" applyAlignment="1" applyBorder="1" applyFont="1" applyNumberFormat="1" applyFill="1" applyProtection="1">
      <alignment horizontal="center" vertical="center" wrapText="1"/>
    </xf>
    <xf xxid="34" numFmtId="0" fontId="0" fillId="0" borderId="8" xfId="0" applyAlignment="1" applyBorder="1" applyFont="1" applyNumberFormat="1" applyFill="1" applyProtection="1">
      <alignment horizontal="center" vertical="center" wrapText="1"/>
    </xf>
    <xf xxid="35" numFmtId="4" fontId="3" fillId="0" borderId="9" xfId="0" applyAlignment="1" applyBorder="1" applyFont="1" applyNumberFormat="1" applyFill="1" applyProtection="1">
      <alignment horizontal="center" vertical="center"/>
    </xf>
    <xf xxid="36" numFmtId="0" fontId="3" fillId="0" borderId="10" xfId="0" applyAlignment="1" applyBorder="1" applyFont="1" applyNumberFormat="1" applyFill="1" applyProtection="1">
      <alignment horizontal="center" vertical="center"/>
    </xf>
    <xf xxid="37" numFmtId="0" fontId="8" fillId="3" borderId="11" xfId="0" applyAlignment="1" applyBorder="1" applyFont="1" applyNumberFormat="1" applyFill="1" applyProtection="1">
      <alignment horizontal="center" vertical="center"/>
    </xf>
    <xf xxid="38" numFmtId="0" fontId="8" fillId="3" borderId="12" xfId="0" applyAlignment="1" applyBorder="1" applyFont="1" applyNumberFormat="1" applyFill="1" applyProtection="1">
      <alignment horizontal="center" vertical="center"/>
    </xf>
    <xf xxid="39" numFmtId="0" fontId="8" fillId="3" borderId="13" xfId="0" applyAlignment="1" applyBorder="1" applyFont="1" applyNumberFormat="1" applyFill="1" applyProtection="1">
      <alignment horizontal="center" vertical="center"/>
    </xf>
    <xf xxid="40" numFmtId="0" fontId="3" fillId="0" borderId="14" xfId="0" applyAlignment="1" applyBorder="1" applyFont="1" applyNumberFormat="1" applyFill="1" applyProtection="1">
      <alignment horizontal="center" vertical="center"/>
    </xf>
    <xf xxid="41" numFmtId="2" fontId="3" fillId="0" borderId="9" xfId="0" applyAlignment="1" applyBorder="1" applyFont="1" applyNumberFormat="1" applyFill="1" applyProtection="1">
      <alignment horizontal="center" vertical="center"/>
    </xf>
    <xf xxid="42" numFmtId="2" fontId="3" fillId="0" borderId="15" xfId="0" applyAlignment="1" applyBorder="1" applyFont="1" applyNumberFormat="1" applyFill="1" applyProtection="1">
      <alignment horizontal="center" vertical="center"/>
    </xf>
    <xf xxid="43" numFmtId="0" fontId="8" fillId="3" borderId="16" xfId="0" applyAlignment="1" applyBorder="1" applyFont="1" applyNumberFormat="1" applyFill="1" applyProtection="1">
      <alignment horizontal="center" vertical="center"/>
    </xf>
    <xf xxid="44" numFmtId="0" fontId="8" fillId="3" borderId="17" xfId="0" applyAlignment="1" applyBorder="1" applyFont="1" applyNumberFormat="1" applyFill="1" applyProtection="1">
      <alignment horizontal="center" vertical="center"/>
    </xf>
    <xf xxid="45" numFmtId="0" fontId="8" fillId="3" borderId="18" xfId="0" applyAlignment="1" applyBorder="1" applyFont="1" applyNumberFormat="1" applyFill="1" applyProtection="1">
      <alignment horizontal="center" vertical="center"/>
    </xf>
    <xf xxid="46" numFmtId="0" fontId="0" fillId="3" borderId="11" xfId="0" applyAlignment="1" applyBorder="1" applyFont="1" applyNumberFormat="1" applyFill="1" applyProtection="1">
      <alignment horizontal="center" vertical="center"/>
    </xf>
    <xf xxid="47" numFmtId="0" fontId="0" fillId="3" borderId="8" xfId="0" applyAlignment="1" applyBorder="1" applyFont="1" applyNumberFormat="1" applyFill="1" applyProtection="1">
      <alignment horizontal="center" vertical="center"/>
    </xf>
    <xf xxid="48" numFmtId="0" fontId="0" fillId="3" borderId="7" xfId="0" applyAlignment="1" applyBorder="1" applyFont="1" applyNumberFormat="1" applyFill="1" applyProtection="1">
      <alignment horizontal="center" vertical="center"/>
    </xf>
    <xf xxid="49" numFmtId="0" fontId="0" fillId="3" borderId="7" xfId="0" applyAlignment="1" applyBorder="1" applyFont="1" applyNumberFormat="1" applyFill="1" applyProtection="1">
      <alignment horizontal="center" vertical="center" wrapText="1"/>
    </xf>
    <xf xxid="50" numFmtId="0" fontId="0" fillId="3" borderId="13" xfId="0" applyAlignment="1" applyBorder="1" applyFont="1" applyNumberFormat="1" applyFill="1" applyProtection="1">
      <alignment horizontal="center" vertical="center" wrapText="1"/>
    </xf>
    <xf xxid="51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9" Type="http://schemas.openxmlformats.org/officeDocument/2006/relationships/sheetMetadata" Target="metadata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"/>
  <sheetViews>
    <sheetView view="normal" workbookViewId="0">
      <selection pane="topLeft" activeCell="B17" sqref="B17"/>
    </sheetView>
  </sheetViews>
  <sheetFormatPr defaultRowHeight="15" baseColWidth="0"/>
  <cols>
    <col min="1" max="1" width="17.56640625" customWidth="1"/>
    <col min="2" max="4" width="16.56640625" customWidth="1"/>
    <col min="5" max="5" width="14.8515625" customWidth="1"/>
    <col min="6" max="6" width="16.56640625" customWidth="1"/>
    <col min="7" max="7" width="36.56640625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4" t="s">
        <v>22</v>
      </c>
    </row>
    <row r="7" spans="1:6" s="16" customFormat="1" ht="24.95" customHeight="1">
      <c r="A7" s="36" t="s">
        <v>1</v>
      </c>
      <c r="B7" s="37"/>
      <c r="C7" s="37"/>
      <c r="D7" s="37"/>
      <c r="E7" s="37"/>
      <c r="F7" s="38"/>
    </row>
    <row r="8" spans="1:6" ht="30.75" customHeight="1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6" ht="29.25" customHeight="1" thickBot="1">
      <c r="A9" s="39">
        <f>SUM(B13:B16)</f>
        <v>60</v>
      </c>
      <c r="B9" s="35"/>
      <c r="C9" s="34">
        <f>SUM(C13:C16)</f>
        <v>95927.450000000012</v>
      </c>
      <c r="D9" s="35"/>
      <c r="E9" s="40">
        <f>('Trimestre 1'!H1+'Trimestre 2'!H1+'Trimestre 3'!H1+'Trimestre 4'!H1)/C9</f>
        <v>-14.964925576568541</v>
      </c>
      <c r="F9" s="41"/>
    </row>
    <row r="10" spans="1:6" ht="20.1" customHeight="1" thickBot="1">
      <c r="A10" s="17"/>
      <c r="B10" s="17"/>
      <c r="C10" s="18"/>
      <c r="D10" s="17"/>
      <c r="E10" s="19"/>
      <c r="F10" s="26"/>
    </row>
    <row r="11" spans="1:6" s="16" customFormat="1" ht="24.95" customHeight="1">
      <c r="A11" s="42" t="s">
        <v>2</v>
      </c>
      <c r="B11" s="43"/>
      <c r="C11" s="43"/>
      <c r="D11" s="43"/>
      <c r="E11" s="43"/>
      <c r="F11" s="44"/>
    </row>
    <row r="12" spans="1:6" ht="46.5" customHeight="1">
      <c r="A12" s="20" t="s">
        <v>3</v>
      </c>
      <c r="B12" s="21" t="s">
        <v>0</v>
      </c>
      <c r="C12" s="22" t="s">
        <v>5</v>
      </c>
      <c r="D12" s="23" t="s">
        <v>12</v>
      </c>
      <c r="E12" s="27" t="s">
        <v>18</v>
      </c>
      <c r="F12" s="28" t="s">
        <v>19</v>
      </c>
    </row>
    <row r="13" spans="1:9" ht="22.5" customHeight="1">
      <c r="A13" s="24" t="s">
        <v>13</v>
      </c>
      <c r="B13" s="30">
        <v>29</v>
      </c>
      <c r="C13" s="25">
        <f>'Trimestre 1'!B1</f>
        <v>57704.780000000006</v>
      </c>
      <c r="D13" s="25">
        <f>'Trimestre 1'!G1</f>
        <v>-9.4585928583386</v>
      </c>
      <c r="E13" s="25">
        <v>48874.06</v>
      </c>
      <c r="F13" s="29">
        <v>16</v>
      </c>
      <c r="G13" s="4"/>
      <c r="H13" s="5"/>
      <c r="I13" s="5"/>
    </row>
    <row r="14" spans="1:6" ht="22.5" customHeight="1">
      <c r="A14" s="24" t="s">
        <v>14</v>
      </c>
      <c r="B14" s="30">
        <v>31</v>
      </c>
      <c r="C14" s="25">
        <f>'Trimestre 2'!B1</f>
        <v>38222.67</v>
      </c>
      <c r="D14" s="25">
        <f>'Trimestre 2'!G1</f>
        <v>-23.277838256720425</v>
      </c>
      <c r="E14" s="25">
        <v>2767.9</v>
      </c>
      <c r="F14" s="29">
        <v>1</v>
      </c>
    </row>
    <row r="15" spans="1:6" ht="22.5" customHeight="1">
      <c r="A15" s="24" t="s">
        <v>15</v>
      </c>
      <c r="B15" s="30">
        <v>0</v>
      </c>
      <c r="C15" s="25">
        <f>'Trimestre 3'!B1</f>
        <v>0</v>
      </c>
      <c r="D15" s="25">
        <f>'Trimestre 3'!G1</f>
        <v>0</v>
      </c>
      <c r="E15" s="25">
        <v>2717.9</v>
      </c>
      <c r="F15" s="29">
        <v>1</v>
      </c>
    </row>
    <row r="16" spans="1:6" ht="21.75" customHeight="1">
      <c r="A16" s="24" t="s">
        <v>16</v>
      </c>
      <c r="B16" s="30" t="str">
        <f t="array" aca="true" ref="B16">IFERROR(INDEX('Trimestre 4'!$A$4:$A$203,MATCH(0,COUNTIF($B$3:B3,'Trimestre 4'!$A$4:$A$203),0)),"")</f>
        <v/>
      </c>
      <c r="C16" s="25">
        <f>'Trimestre 4'!B1</f>
        <v>0</v>
      </c>
      <c r="D16" s="25">
        <f>'Trimestre 4'!G1</f>
        <v>0</v>
      </c>
      <c r="E16" s="25"/>
      <c r="F16" s="29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57704.780000000006</v>
      </c>
      <c r="C1" s="31"/>
      <c r="G1" s="13">
        <f>IF(B1&lt;&gt;0,H1/B1,0)</f>
        <v>-9.4585928583386</v>
      </c>
      <c r="H1" s="12">
        <f>SUM(H4:H195)</f>
        <v>-545806.02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 t="s">
        <v>23</v>
      </c>
      <c r="B4" s="9">
        <v>349.8</v>
      </c>
      <c r="C4" s="10">
        <v>46036</v>
      </c>
      <c r="D4" s="10">
        <v>46044</v>
      </c>
      <c r="E4" s="10"/>
      <c r="F4" s="10"/>
      <c r="G4" s="1">
        <f>D4-C4-(F4-E4)</f>
        <v>8</v>
      </c>
      <c r="H4" s="9">
        <f>B4*G4</f>
        <v>2798.4</v>
      </c>
    </row>
    <row r="5" spans="1:8">
      <c r="A5" s="15" t="s">
        <v>24</v>
      </c>
      <c r="B5" s="9">
        <v>504</v>
      </c>
      <c r="C5" s="10">
        <v>46036</v>
      </c>
      <c r="D5" s="10">
        <v>46044</v>
      </c>
      <c r="E5" s="10"/>
      <c r="F5" s="10"/>
      <c r="G5" s="1">
        <f t="shared" si="0" ref="G5:G68">D5-C5-(F5-E5)</f>
        <v>8</v>
      </c>
      <c r="H5" s="9">
        <f t="shared" si="1" ref="H5:H68">B5*G5</f>
        <v>4032</v>
      </c>
    </row>
    <row r="6" spans="1:8">
      <c r="A6" s="15" t="s">
        <v>25</v>
      </c>
      <c r="B6" s="9">
        <v>1900</v>
      </c>
      <c r="C6" s="10">
        <v>46059</v>
      </c>
      <c r="D6" s="10">
        <v>46052</v>
      </c>
      <c r="E6" s="10"/>
      <c r="F6" s="10"/>
      <c r="G6" s="1">
        <f t="shared" si="0">D6-C6-(F6-E6)</f>
        <v>-7</v>
      </c>
      <c r="H6" s="9">
        <f t="shared" si="1">B6*G6</f>
        <v>-13300</v>
      </c>
    </row>
    <row r="7" spans="1:8">
      <c r="A7" s="15" t="s">
        <v>26</v>
      </c>
      <c r="B7" s="9">
        <v>800</v>
      </c>
      <c r="C7" s="10">
        <v>46059</v>
      </c>
      <c r="D7" s="10">
        <v>46052</v>
      </c>
      <c r="E7" s="10"/>
      <c r="F7" s="10"/>
      <c r="G7" s="1">
        <f t="shared" si="0">D7-C7-(F7-E7)</f>
        <v>-7</v>
      </c>
      <c r="H7" s="9">
        <f t="shared" si="1">B7*G7</f>
        <v>-5600</v>
      </c>
    </row>
    <row r="8" spans="1:8">
      <c r="A8" s="15" t="s">
        <v>27</v>
      </c>
      <c r="B8" s="9">
        <v>790.95</v>
      </c>
      <c r="C8" s="10">
        <v>46061</v>
      </c>
      <c r="D8" s="10">
        <v>46052</v>
      </c>
      <c r="E8" s="10"/>
      <c r="F8" s="10"/>
      <c r="G8" s="1">
        <f t="shared" si="0">D8-C8-(F8-E8)</f>
        <v>-9</v>
      </c>
      <c r="H8" s="9">
        <f t="shared" si="1">B8*G8</f>
        <v>-7118.55</v>
      </c>
    </row>
    <row r="9" spans="1:8">
      <c r="A9" s="15" t="s">
        <v>28</v>
      </c>
      <c r="B9" s="9">
        <v>949.14</v>
      </c>
      <c r="C9" s="10">
        <v>46061</v>
      </c>
      <c r="D9" s="10">
        <v>46052</v>
      </c>
      <c r="E9" s="10"/>
      <c r="F9" s="10"/>
      <c r="G9" s="1">
        <f t="shared" si="0">D9-C9-(F9-E9)</f>
        <v>-9</v>
      </c>
      <c r="H9" s="9">
        <f t="shared" si="1">B9*G9</f>
        <v>-8542.26</v>
      </c>
    </row>
    <row r="10" spans="1:8">
      <c r="A10" s="15" t="s">
        <v>29</v>
      </c>
      <c r="B10" s="9">
        <v>50</v>
      </c>
      <c r="C10" s="10">
        <v>46061</v>
      </c>
      <c r="D10" s="10">
        <v>46052</v>
      </c>
      <c r="E10" s="10"/>
      <c r="F10" s="10"/>
      <c r="G10" s="1">
        <f t="shared" si="0">D10-C10-(F10-E10)</f>
        <v>-9</v>
      </c>
      <c r="H10" s="9">
        <f t="shared" si="1">B10*G10</f>
        <v>-450</v>
      </c>
    </row>
    <row r="11" spans="1:8">
      <c r="A11" s="15" t="s">
        <v>30</v>
      </c>
      <c r="B11" s="9">
        <v>1008.39</v>
      </c>
      <c r="C11" s="10">
        <v>46079</v>
      </c>
      <c r="D11" s="10">
        <v>46052</v>
      </c>
      <c r="E11" s="10"/>
      <c r="F11" s="10"/>
      <c r="G11" s="1">
        <f t="shared" si="0">D11-C11-(F11-E11)</f>
        <v>-27</v>
      </c>
      <c r="H11" s="9">
        <f t="shared" si="1">B11*G11</f>
        <v>-27226.53</v>
      </c>
    </row>
    <row r="12" spans="1:8">
      <c r="A12" s="15" t="s">
        <v>31</v>
      </c>
      <c r="B12" s="9">
        <v>140</v>
      </c>
      <c r="C12" s="10">
        <v>46073</v>
      </c>
      <c r="D12" s="10">
        <v>46052</v>
      </c>
      <c r="E12" s="10"/>
      <c r="F12" s="10"/>
      <c r="G12" s="1">
        <f t="shared" si="0">D12-C12-(F12-E12)</f>
        <v>-21</v>
      </c>
      <c r="H12" s="9">
        <f t="shared" si="1">B12*G12</f>
        <v>-2940</v>
      </c>
    </row>
    <row r="13" spans="1:8">
      <c r="A13" s="15" t="s">
        <v>32</v>
      </c>
      <c r="B13" s="9">
        <v>1036.88</v>
      </c>
      <c r="C13" s="10">
        <v>46073</v>
      </c>
      <c r="D13" s="10">
        <v>46052</v>
      </c>
      <c r="E13" s="10"/>
      <c r="F13" s="10"/>
      <c r="G13" s="1">
        <f t="shared" si="0">D13-C13-(F13-E13)</f>
        <v>-21</v>
      </c>
      <c r="H13" s="9">
        <f t="shared" si="1">B13*G13</f>
        <v>-21774.48</v>
      </c>
    </row>
    <row r="14" spans="1:8">
      <c r="A14" s="15" t="s">
        <v>33</v>
      </c>
      <c r="B14" s="9">
        <v>4964</v>
      </c>
      <c r="C14" s="10">
        <v>46061</v>
      </c>
      <c r="D14" s="10">
        <v>46052</v>
      </c>
      <c r="E14" s="10"/>
      <c r="F14" s="10"/>
      <c r="G14" s="1">
        <f t="shared" si="0">D14-C14-(F14-E14)</f>
        <v>-9</v>
      </c>
      <c r="H14" s="9">
        <f t="shared" si="1">B14*G14</f>
        <v>-44676</v>
      </c>
    </row>
    <row r="15" spans="1:8">
      <c r="A15" s="15" t="s">
        <v>34</v>
      </c>
      <c r="B15" s="9">
        <v>17500</v>
      </c>
      <c r="C15" s="10">
        <v>46061</v>
      </c>
      <c r="D15" s="10">
        <v>46062</v>
      </c>
      <c r="E15" s="10"/>
      <c r="F15" s="10"/>
      <c r="G15" s="1">
        <f t="shared" si="0">D15-C15-(F15-E15)</f>
        <v>1</v>
      </c>
      <c r="H15" s="9">
        <f t="shared" si="1">B15*G15</f>
        <v>17500</v>
      </c>
    </row>
    <row r="16" spans="1:8">
      <c r="A16" s="15" t="s">
        <v>35</v>
      </c>
      <c r="B16" s="9">
        <v>7500</v>
      </c>
      <c r="C16" s="10">
        <v>46075</v>
      </c>
      <c r="D16" s="10">
        <v>46062</v>
      </c>
      <c r="E16" s="10"/>
      <c r="F16" s="10"/>
      <c r="G16" s="1">
        <f t="shared" si="0">D16-C16-(F16-E16)</f>
        <v>-13</v>
      </c>
      <c r="H16" s="9">
        <f t="shared" si="1">B16*G16</f>
        <v>-97500</v>
      </c>
    </row>
    <row r="17" spans="1:8">
      <c r="A17" s="15" t="s">
        <v>36</v>
      </c>
      <c r="B17" s="9">
        <v>10500</v>
      </c>
      <c r="C17" s="10">
        <v>46078</v>
      </c>
      <c r="D17" s="10">
        <v>46062</v>
      </c>
      <c r="E17" s="10"/>
      <c r="F17" s="10"/>
      <c r="G17" s="1">
        <f t="shared" si="0">D17-C17-(F17-E17)</f>
        <v>-16</v>
      </c>
      <c r="H17" s="9">
        <f t="shared" si="1">B17*G17</f>
        <v>-168000</v>
      </c>
    </row>
    <row r="18" spans="1:8">
      <c r="A18" s="15" t="s">
        <v>37</v>
      </c>
      <c r="B18" s="9">
        <v>120</v>
      </c>
      <c r="C18" s="10">
        <v>46082</v>
      </c>
      <c r="D18" s="10">
        <v>46062</v>
      </c>
      <c r="E18" s="10"/>
      <c r="F18" s="10"/>
      <c r="G18" s="1">
        <f t="shared" si="0">D18-C18-(F18-E18)</f>
        <v>-20</v>
      </c>
      <c r="H18" s="9">
        <f t="shared" si="1">B18*G18</f>
        <v>-2400</v>
      </c>
    </row>
    <row r="19" spans="1:8">
      <c r="A19" s="15" t="s">
        <v>38</v>
      </c>
      <c r="B19" s="9">
        <v>149.15</v>
      </c>
      <c r="C19" s="10">
        <v>46087</v>
      </c>
      <c r="D19" s="10">
        <v>46062</v>
      </c>
      <c r="E19" s="10"/>
      <c r="F19" s="10"/>
      <c r="G19" s="1">
        <f t="shared" si="0">D19-C19-(F19-E19)</f>
        <v>-25</v>
      </c>
      <c r="H19" s="9">
        <f t="shared" si="1">B19*G19</f>
        <v>-3728.75</v>
      </c>
    </row>
    <row r="20" spans="1:8">
      <c r="A20" s="15" t="s">
        <v>39</v>
      </c>
      <c r="B20" s="9">
        <v>606.98</v>
      </c>
      <c r="C20" s="10">
        <v>46087</v>
      </c>
      <c r="D20" s="10">
        <v>46062</v>
      </c>
      <c r="E20" s="10"/>
      <c r="F20" s="10"/>
      <c r="G20" s="1">
        <f t="shared" si="0">D20-C20-(F20-E20)</f>
        <v>-25</v>
      </c>
      <c r="H20" s="9">
        <f t="shared" si="1">B20*G20</f>
        <v>-15174.5</v>
      </c>
    </row>
    <row r="21" spans="1:8">
      <c r="A21" s="15" t="s">
        <v>40</v>
      </c>
      <c r="B21" s="9">
        <v>936.36</v>
      </c>
      <c r="C21" s="10">
        <v>46092</v>
      </c>
      <c r="D21" s="10">
        <v>46062</v>
      </c>
      <c r="E21" s="10"/>
      <c r="F21" s="10"/>
      <c r="G21" s="1">
        <f t="shared" si="0">D21-C21-(F21-E21)</f>
        <v>-30</v>
      </c>
      <c r="H21" s="9">
        <f t="shared" si="1">B21*G21</f>
        <v>-28090.8</v>
      </c>
    </row>
    <row r="22" spans="1:8">
      <c r="A22" s="15" t="s">
        <v>26</v>
      </c>
      <c r="B22" s="9">
        <v>200</v>
      </c>
      <c r="C22" s="10">
        <v>46059</v>
      </c>
      <c r="D22" s="10">
        <v>46071</v>
      </c>
      <c r="E22" s="10"/>
      <c r="F22" s="10"/>
      <c r="G22" s="1">
        <f t="shared" si="0">D22-C22-(F22-E22)</f>
        <v>12</v>
      </c>
      <c r="H22" s="9">
        <f t="shared" si="1">B22*G22</f>
        <v>2400</v>
      </c>
    </row>
    <row r="23" spans="1:8">
      <c r="A23" s="15" t="s">
        <v>28</v>
      </c>
      <c r="B23" s="9">
        <v>208.81</v>
      </c>
      <c r="C23" s="10">
        <v>46061</v>
      </c>
      <c r="D23" s="10">
        <v>46071</v>
      </c>
      <c r="E23" s="10"/>
      <c r="F23" s="10"/>
      <c r="G23" s="1">
        <f t="shared" si="0">D23-C23-(F23-E23)</f>
        <v>10</v>
      </c>
      <c r="H23" s="9">
        <f t="shared" si="1">B23*G23</f>
        <v>2088.1</v>
      </c>
    </row>
    <row r="24" spans="1:8">
      <c r="A24" s="15" t="s">
        <v>27</v>
      </c>
      <c r="B24" s="9">
        <v>174.01</v>
      </c>
      <c r="C24" s="10">
        <v>46061</v>
      </c>
      <c r="D24" s="10">
        <v>46071</v>
      </c>
      <c r="E24" s="10"/>
      <c r="F24" s="10"/>
      <c r="G24" s="1">
        <f t="shared" si="0">D24-C24-(F24-E24)</f>
        <v>10</v>
      </c>
      <c r="H24" s="9">
        <f t="shared" si="1">B24*G24</f>
        <v>1740.1</v>
      </c>
    </row>
    <row r="25" spans="1:8">
      <c r="A25" s="15" t="s">
        <v>29</v>
      </c>
      <c r="B25" s="9">
        <v>11</v>
      </c>
      <c r="C25" s="10">
        <v>46061</v>
      </c>
      <c r="D25" s="10">
        <v>46071</v>
      </c>
      <c r="E25" s="10"/>
      <c r="F25" s="10"/>
      <c r="G25" s="1">
        <f t="shared" si="0">D25-C25-(F25-E25)</f>
        <v>10</v>
      </c>
      <c r="H25" s="9">
        <f t="shared" si="1">B25*G25</f>
        <v>110</v>
      </c>
    </row>
    <row r="26" spans="1:8">
      <c r="A26" s="15" t="s">
        <v>32</v>
      </c>
      <c r="B26" s="9">
        <v>228.11</v>
      </c>
      <c r="C26" s="10">
        <v>46073</v>
      </c>
      <c r="D26" s="10">
        <v>46071</v>
      </c>
      <c r="E26" s="10"/>
      <c r="F26" s="10"/>
      <c r="G26" s="1">
        <f t="shared" si="0">D26-C26-(F26-E26)</f>
        <v>-2</v>
      </c>
      <c r="H26" s="9">
        <f t="shared" si="1">B26*G26</f>
        <v>-456.22</v>
      </c>
    </row>
    <row r="27" spans="1:8">
      <c r="A27" s="15" t="s">
        <v>30</v>
      </c>
      <c r="B27" s="9">
        <v>215.9</v>
      </c>
      <c r="C27" s="10">
        <v>46079</v>
      </c>
      <c r="D27" s="10">
        <v>46071</v>
      </c>
      <c r="E27" s="10"/>
      <c r="F27" s="10"/>
      <c r="G27" s="1">
        <f t="shared" si="0">D27-C27-(F27-E27)</f>
        <v>-8</v>
      </c>
      <c r="H27" s="9">
        <f t="shared" si="1">B27*G27</f>
        <v>-1727.2</v>
      </c>
    </row>
    <row r="28" spans="1:8">
      <c r="A28" s="15" t="s">
        <v>40</v>
      </c>
      <c r="B28" s="9">
        <v>93.64</v>
      </c>
      <c r="C28" s="10">
        <v>46092</v>
      </c>
      <c r="D28" s="10">
        <v>46071</v>
      </c>
      <c r="E28" s="10"/>
      <c r="F28" s="10"/>
      <c r="G28" s="1">
        <f t="shared" si="0">D28-C28-(F28-E28)</f>
        <v>-21</v>
      </c>
      <c r="H28" s="9">
        <f t="shared" si="1">B28*G28</f>
        <v>-1966.44</v>
      </c>
    </row>
    <row r="29" spans="1:8">
      <c r="A29" s="15" t="s">
        <v>41</v>
      </c>
      <c r="B29" s="9">
        <v>211.75</v>
      </c>
      <c r="C29" s="10">
        <v>46099</v>
      </c>
      <c r="D29" s="10">
        <v>46090</v>
      </c>
      <c r="E29" s="10"/>
      <c r="F29" s="10"/>
      <c r="G29" s="1">
        <f t="shared" si="0">D29-C29-(F29-E29)</f>
        <v>-9</v>
      </c>
      <c r="H29" s="9">
        <f t="shared" si="1">B29*G29</f>
        <v>-1905.75</v>
      </c>
    </row>
    <row r="30" spans="1:8">
      <c r="A30" s="15" t="s">
        <v>41</v>
      </c>
      <c r="B30" s="9">
        <v>238.25</v>
      </c>
      <c r="C30" s="10">
        <v>46099</v>
      </c>
      <c r="D30" s="10">
        <v>46090</v>
      </c>
      <c r="E30" s="10"/>
      <c r="F30" s="10"/>
      <c r="G30" s="1">
        <f t="shared" si="0">D30-C30-(F30-E30)</f>
        <v>-9</v>
      </c>
      <c r="H30" s="9">
        <f t="shared" si="1">B30*G30</f>
        <v>-2144.25</v>
      </c>
    </row>
    <row r="31" spans="1:8">
      <c r="A31" s="15" t="s">
        <v>42</v>
      </c>
      <c r="B31" s="9">
        <v>2013.11</v>
      </c>
      <c r="C31" s="10">
        <v>46110</v>
      </c>
      <c r="D31" s="10">
        <v>46090</v>
      </c>
      <c r="E31" s="10"/>
      <c r="F31" s="10"/>
      <c r="G31" s="1">
        <f t="shared" si="0">D31-C31-(F31-E31)</f>
        <v>-20</v>
      </c>
      <c r="H31" s="9">
        <f t="shared" si="1">B31*G31</f>
        <v>-40262.2</v>
      </c>
    </row>
    <row r="32" spans="1:8">
      <c r="A32" s="15" t="s">
        <v>43</v>
      </c>
      <c r="B32" s="9">
        <v>140</v>
      </c>
      <c r="C32" s="10">
        <v>46110</v>
      </c>
      <c r="D32" s="10">
        <v>46090</v>
      </c>
      <c r="E32" s="10"/>
      <c r="F32" s="10"/>
      <c r="G32" s="1">
        <f t="shared" si="0">D32-C32-(F32-E32)</f>
        <v>-20</v>
      </c>
      <c r="H32" s="9">
        <f t="shared" si="1">B32*G32</f>
        <v>-2800</v>
      </c>
    </row>
    <row r="33" spans="1:8">
      <c r="A33" s="15" t="s">
        <v>44</v>
      </c>
      <c r="B33" s="9">
        <v>80</v>
      </c>
      <c r="C33" s="10">
        <v>46115</v>
      </c>
      <c r="D33" s="10">
        <v>46090</v>
      </c>
      <c r="E33" s="10"/>
      <c r="F33" s="10"/>
      <c r="G33" s="1">
        <f t="shared" si="0">D33-C33-(F33-E33)</f>
        <v>-25</v>
      </c>
      <c r="H33" s="9">
        <f t="shared" si="1">B33*G33</f>
        <v>-2000</v>
      </c>
    </row>
    <row r="34" spans="1:8">
      <c r="A34" s="15" t="s">
        <v>45</v>
      </c>
      <c r="B34" s="9">
        <v>337.25</v>
      </c>
      <c r="C34" s="10">
        <v>46115</v>
      </c>
      <c r="D34" s="10">
        <v>46090</v>
      </c>
      <c r="E34" s="10"/>
      <c r="F34" s="10"/>
      <c r="G34" s="1">
        <f t="shared" si="0">D34-C34-(F34-E34)</f>
        <v>-25</v>
      </c>
      <c r="H34" s="9">
        <f t="shared" si="1">B34*G34</f>
        <v>-8431.25</v>
      </c>
    </row>
    <row r="35" spans="1:8">
      <c r="A35" s="15" t="s">
        <v>46</v>
      </c>
      <c r="B35" s="9">
        <v>862.54</v>
      </c>
      <c r="C35" s="10">
        <v>46115</v>
      </c>
      <c r="D35" s="10">
        <v>46090</v>
      </c>
      <c r="E35" s="10"/>
      <c r="F35" s="10"/>
      <c r="G35" s="1">
        <f t="shared" si="0">D35-C35-(F35-E35)</f>
        <v>-25</v>
      </c>
      <c r="H35" s="9">
        <f t="shared" si="1">B35*G35</f>
        <v>-21563.5</v>
      </c>
    </row>
    <row r="36" spans="1:8">
      <c r="A36" s="15" t="s">
        <v>39</v>
      </c>
      <c r="B36" s="9">
        <v>143.02</v>
      </c>
      <c r="C36" s="10">
        <v>46087</v>
      </c>
      <c r="D36" s="10">
        <v>46100</v>
      </c>
      <c r="E36" s="10"/>
      <c r="F36" s="10"/>
      <c r="G36" s="1">
        <f t="shared" si="0">D36-C36-(F36-E36)</f>
        <v>13</v>
      </c>
      <c r="H36" s="9">
        <f t="shared" si="1">B36*G36</f>
        <v>1859.26</v>
      </c>
    </row>
    <row r="37" spans="1:8">
      <c r="A37" s="15" t="s">
        <v>42</v>
      </c>
      <c r="B37" s="9">
        <v>419.08</v>
      </c>
      <c r="C37" s="10">
        <v>46110</v>
      </c>
      <c r="D37" s="10">
        <v>46100</v>
      </c>
      <c r="E37" s="10"/>
      <c r="F37" s="10"/>
      <c r="G37" s="1">
        <f t="shared" si="0">D37-C37-(F37-E37)</f>
        <v>-10</v>
      </c>
      <c r="H37" s="9">
        <f t="shared" si="1">B37*G37</f>
        <v>-4190.8</v>
      </c>
    </row>
    <row r="38" spans="1:8">
      <c r="A38" s="15" t="s">
        <v>43</v>
      </c>
      <c r="B38" s="9">
        <v>7</v>
      </c>
      <c r="C38" s="10">
        <v>46110</v>
      </c>
      <c r="D38" s="10">
        <v>46100</v>
      </c>
      <c r="E38" s="10"/>
      <c r="F38" s="10"/>
      <c r="G38" s="1">
        <f t="shared" si="0">D38-C38-(F38-E38)</f>
        <v>-10</v>
      </c>
      <c r="H38" s="9">
        <f t="shared" si="1">B38*G38</f>
        <v>-70</v>
      </c>
    </row>
    <row r="39" spans="1:8">
      <c r="A39" s="15" t="s">
        <v>44</v>
      </c>
      <c r="B39" s="9">
        <v>17.6</v>
      </c>
      <c r="C39" s="10">
        <v>46115</v>
      </c>
      <c r="D39" s="10">
        <v>46100</v>
      </c>
      <c r="E39" s="10"/>
      <c r="F39" s="10"/>
      <c r="G39" s="1">
        <f t="shared" si="0">D39-C39-(F39-E39)</f>
        <v>-15</v>
      </c>
      <c r="H39" s="9">
        <f t="shared" si="1">B39*G39</f>
        <v>-264</v>
      </c>
    </row>
    <row r="40" spans="1:8">
      <c r="A40" s="15" t="s">
        <v>46</v>
      </c>
      <c r="B40" s="9">
        <v>129.56</v>
      </c>
      <c r="C40" s="10">
        <v>46115</v>
      </c>
      <c r="D40" s="10">
        <v>46100</v>
      </c>
      <c r="E40" s="10"/>
      <c r="F40" s="10"/>
      <c r="G40" s="1">
        <f t="shared" si="0">D40-C40-(F40-E40)</f>
        <v>-15</v>
      </c>
      <c r="H40" s="9">
        <f t="shared" si="1">B40*G40</f>
        <v>-1943.4</v>
      </c>
    </row>
    <row r="41" spans="1:8">
      <c r="A41" s="15" t="s">
        <v>47</v>
      </c>
      <c r="B41" s="9">
        <v>500</v>
      </c>
      <c r="C41" s="10">
        <v>46122</v>
      </c>
      <c r="D41" s="10">
        <v>46108</v>
      </c>
      <c r="E41" s="10"/>
      <c r="F41" s="10"/>
      <c r="G41" s="1">
        <f t="shared" si="0">D41-C41-(F41-E41)</f>
        <v>-14</v>
      </c>
      <c r="H41" s="9">
        <f t="shared" si="1">B41*G41</f>
        <v>-7000</v>
      </c>
    </row>
    <row r="42" spans="1:8">
      <c r="A42" s="15" t="s">
        <v>48</v>
      </c>
      <c r="B42" s="9">
        <v>270</v>
      </c>
      <c r="C42" s="10">
        <v>46124</v>
      </c>
      <c r="D42" s="10">
        <v>46108</v>
      </c>
      <c r="E42" s="10"/>
      <c r="F42" s="10"/>
      <c r="G42" s="1">
        <f t="shared" si="0">D42-C42-(F42-E42)</f>
        <v>-16</v>
      </c>
      <c r="H42" s="9">
        <f t="shared" si="1">B42*G42</f>
        <v>-4320</v>
      </c>
    </row>
    <row r="43" spans="1:8">
      <c r="A43" s="15" t="s">
        <v>49</v>
      </c>
      <c r="B43" s="9">
        <v>500</v>
      </c>
      <c r="C43" s="10">
        <v>46130</v>
      </c>
      <c r="D43" s="10">
        <v>46108</v>
      </c>
      <c r="E43" s="10"/>
      <c r="F43" s="10"/>
      <c r="G43" s="1">
        <f t="shared" si="0">D43-C43-(F43-E43)</f>
        <v>-22</v>
      </c>
      <c r="H43" s="9">
        <f t="shared" si="1">B43*G43</f>
        <v>-11000</v>
      </c>
    </row>
    <row r="44" spans="1:8">
      <c r="A44" s="15" t="s">
        <v>50</v>
      </c>
      <c r="B44" s="9">
        <v>498.5</v>
      </c>
      <c r="C44" s="10">
        <v>46130</v>
      </c>
      <c r="D44" s="10">
        <v>46108</v>
      </c>
      <c r="E44" s="10"/>
      <c r="F44" s="10"/>
      <c r="G44" s="1">
        <f t="shared" si="0">D44-C44-(F44-E44)</f>
        <v>-22</v>
      </c>
      <c r="H44" s="9">
        <f t="shared" si="1">B44*G44</f>
        <v>-10967</v>
      </c>
    </row>
    <row r="45" spans="1:8">
      <c r="A45" s="15" t="s">
        <v>51</v>
      </c>
      <c r="B45" s="9">
        <v>400</v>
      </c>
      <c r="C45" s="10">
        <v>46130</v>
      </c>
      <c r="D45" s="10">
        <v>46108</v>
      </c>
      <c r="E45" s="10"/>
      <c r="F45" s="10"/>
      <c r="G45" s="1">
        <f t="shared" si="0">D45-C45-(F45-E45)</f>
        <v>-22</v>
      </c>
      <c r="H45" s="9">
        <f t="shared" si="1">B45*G45</f>
        <v>-8800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38222.67</v>
      </c>
      <c r="C1" s="31"/>
      <c r="G1" s="13">
        <f>IF(B1&lt;&gt;0,H1/B1,0)</f>
        <v>-23.277838256720425</v>
      </c>
      <c r="H1" s="12">
        <f>SUM(H4:H195)</f>
        <v>-889741.12999999989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 t="s">
        <v>49</v>
      </c>
      <c r="B4" s="9">
        <v>50</v>
      </c>
      <c r="C4" s="10">
        <v>46130</v>
      </c>
      <c r="D4" s="10">
        <v>46132</v>
      </c>
      <c r="E4" s="10"/>
      <c r="F4" s="10"/>
      <c r="G4" s="1">
        <f>D4-C4-(F4-E4)</f>
        <v>2</v>
      </c>
      <c r="H4" s="9">
        <f>B4*G4</f>
        <v>100</v>
      </c>
    </row>
    <row r="5" spans="1:8">
      <c r="A5" s="15" t="s">
        <v>48</v>
      </c>
      <c r="B5" s="9">
        <v>59.4</v>
      </c>
      <c r="C5" s="10">
        <v>46124</v>
      </c>
      <c r="D5" s="10">
        <v>46132</v>
      </c>
      <c r="E5" s="10"/>
      <c r="F5" s="10"/>
      <c r="G5" s="1">
        <f t="shared" si="0" ref="G5:G68">D5-C5-(F5-E5)</f>
        <v>8</v>
      </c>
      <c r="H5" s="9">
        <f t="shared" si="1" ref="H5:H68">B5*G5</f>
        <v>475.2</v>
      </c>
    </row>
    <row r="6" spans="1:8">
      <c r="A6" s="15" t="s">
        <v>47</v>
      </c>
      <c r="B6" s="9">
        <v>50</v>
      </c>
      <c r="C6" s="10">
        <v>46122</v>
      </c>
      <c r="D6" s="10">
        <v>46132</v>
      </c>
      <c r="E6" s="10"/>
      <c r="F6" s="10"/>
      <c r="G6" s="1">
        <f t="shared" si="0">D6-C6-(F6-E6)</f>
        <v>10</v>
      </c>
      <c r="H6" s="9">
        <f t="shared" si="1">B6*G6</f>
        <v>500</v>
      </c>
    </row>
    <row r="7" spans="1:8">
      <c r="A7" s="15" t="s">
        <v>51</v>
      </c>
      <c r="B7" s="9">
        <v>88</v>
      </c>
      <c r="C7" s="10">
        <v>46130</v>
      </c>
      <c r="D7" s="10">
        <v>46132</v>
      </c>
      <c r="E7" s="10"/>
      <c r="F7" s="10"/>
      <c r="G7" s="1">
        <f t="shared" si="0">D7-C7-(F7-E7)</f>
        <v>2</v>
      </c>
      <c r="H7" s="9">
        <f t="shared" si="1">B7*G7</f>
        <v>176</v>
      </c>
    </row>
    <row r="8" spans="1:8">
      <c r="A8" s="15" t="s">
        <v>50</v>
      </c>
      <c r="B8" s="9">
        <v>109.67</v>
      </c>
      <c r="C8" s="10">
        <v>46130</v>
      </c>
      <c r="D8" s="10">
        <v>46132</v>
      </c>
      <c r="E8" s="10"/>
      <c r="F8" s="10"/>
      <c r="G8" s="1">
        <f t="shared" si="0">D8-C8-(F8-E8)</f>
        <v>2</v>
      </c>
      <c r="H8" s="9">
        <f t="shared" si="1">B8*G8</f>
        <v>219.34</v>
      </c>
    </row>
    <row r="9" spans="1:8">
      <c r="A9" s="15" t="s">
        <v>52</v>
      </c>
      <c r="B9" s="9">
        <v>700</v>
      </c>
      <c r="C9" s="10">
        <v>46151</v>
      </c>
      <c r="D9" s="10">
        <v>46140</v>
      </c>
      <c r="E9" s="10"/>
      <c r="F9" s="10"/>
      <c r="G9" s="1">
        <f t="shared" si="0">D9-C9-(F9-E9)</f>
        <v>-11</v>
      </c>
      <c r="H9" s="9">
        <f t="shared" si="1">B9*G9</f>
        <v>-7700</v>
      </c>
    </row>
    <row r="10" spans="1:8">
      <c r="A10" s="15" t="s">
        <v>53</v>
      </c>
      <c r="B10" s="9">
        <v>480</v>
      </c>
      <c r="C10" s="10">
        <v>46163</v>
      </c>
      <c r="D10" s="10">
        <v>46140</v>
      </c>
      <c r="E10" s="10"/>
      <c r="F10" s="10"/>
      <c r="G10" s="1">
        <f t="shared" si="0">D10-C10-(F10-E10)</f>
        <v>-23</v>
      </c>
      <c r="H10" s="9">
        <f t="shared" si="1">B10*G10</f>
        <v>-11040</v>
      </c>
    </row>
    <row r="11" spans="1:8">
      <c r="A11" s="15" t="s">
        <v>54</v>
      </c>
      <c r="B11" s="9">
        <v>80</v>
      </c>
      <c r="C11" s="10">
        <v>46163</v>
      </c>
      <c r="D11" s="10">
        <v>46140</v>
      </c>
      <c r="E11" s="10"/>
      <c r="F11" s="10"/>
      <c r="G11" s="1">
        <f t="shared" si="0">D11-C11-(F11-E11)</f>
        <v>-23</v>
      </c>
      <c r="H11" s="9">
        <f t="shared" si="1">B11*G11</f>
        <v>-1840</v>
      </c>
    </row>
    <row r="12" spans="1:8">
      <c r="A12" s="15" t="s">
        <v>55</v>
      </c>
      <c r="B12" s="9">
        <v>89.02</v>
      </c>
      <c r="C12" s="10">
        <v>46171</v>
      </c>
      <c r="D12" s="10">
        <v>46149</v>
      </c>
      <c r="E12" s="10"/>
      <c r="F12" s="10"/>
      <c r="G12" s="1">
        <f t="shared" si="0">D12-C12-(F12-E12)</f>
        <v>-22</v>
      </c>
      <c r="H12" s="9">
        <f t="shared" si="1">B12*G12</f>
        <v>-1958.44</v>
      </c>
    </row>
    <row r="13" spans="1:8">
      <c r="A13" s="15" t="s">
        <v>56</v>
      </c>
      <c r="B13" s="9">
        <v>145.83</v>
      </c>
      <c r="C13" s="10">
        <v>46176</v>
      </c>
      <c r="D13" s="10">
        <v>46149</v>
      </c>
      <c r="E13" s="10"/>
      <c r="F13" s="10"/>
      <c r="G13" s="1">
        <f t="shared" si="0">D13-C13-(F13-E13)</f>
        <v>-27</v>
      </c>
      <c r="H13" s="9">
        <f t="shared" si="1">B13*G13</f>
        <v>-3937.41</v>
      </c>
    </row>
    <row r="14" spans="1:8">
      <c r="A14" s="15" t="s">
        <v>57</v>
      </c>
      <c r="B14" s="9">
        <v>104.17</v>
      </c>
      <c r="C14" s="10">
        <v>46176</v>
      </c>
      <c r="D14" s="10">
        <v>46149</v>
      </c>
      <c r="E14" s="10"/>
      <c r="F14" s="10"/>
      <c r="G14" s="1">
        <f t="shared" si="0">D14-C14-(F14-E14)</f>
        <v>-27</v>
      </c>
      <c r="H14" s="9">
        <f t="shared" si="1">B14*G14</f>
        <v>-2812.59</v>
      </c>
    </row>
    <row r="15" spans="1:8">
      <c r="A15" s="15" t="s">
        <v>58</v>
      </c>
      <c r="B15" s="9">
        <v>37.23</v>
      </c>
      <c r="C15" s="10">
        <v>46179</v>
      </c>
      <c r="D15" s="10">
        <v>46149</v>
      </c>
      <c r="E15" s="10"/>
      <c r="F15" s="10"/>
      <c r="G15" s="1">
        <f t="shared" si="0">D15-C15-(F15-E15)</f>
        <v>-30</v>
      </c>
      <c r="H15" s="9">
        <f t="shared" si="1">B15*G15</f>
        <v>-1116.9</v>
      </c>
    </row>
    <row r="16" spans="1:8">
      <c r="A16" s="15" t="s">
        <v>59</v>
      </c>
      <c r="B16" s="9">
        <v>5369</v>
      </c>
      <c r="C16" s="10">
        <v>46176</v>
      </c>
      <c r="D16" s="10">
        <v>46154</v>
      </c>
      <c r="E16" s="10"/>
      <c r="F16" s="10"/>
      <c r="G16" s="1">
        <f t="shared" si="0">D16-C16-(F16-E16)</f>
        <v>-22</v>
      </c>
      <c r="H16" s="9">
        <f t="shared" si="1">B16*G16</f>
        <v>-118118</v>
      </c>
    </row>
    <row r="17" spans="1:8">
      <c r="A17" s="15" t="s">
        <v>52</v>
      </c>
      <c r="B17" s="9">
        <v>154</v>
      </c>
      <c r="C17" s="10">
        <v>46151</v>
      </c>
      <c r="D17" s="10">
        <v>46160</v>
      </c>
      <c r="E17" s="10"/>
      <c r="F17" s="10"/>
      <c r="G17" s="1">
        <f t="shared" si="0">D17-C17-(F17-E17)</f>
        <v>9</v>
      </c>
      <c r="H17" s="9">
        <f t="shared" si="1">B17*G17</f>
        <v>1386</v>
      </c>
    </row>
    <row r="18" spans="1:8">
      <c r="A18" s="15" t="s">
        <v>54</v>
      </c>
      <c r="B18" s="9">
        <v>17.6</v>
      </c>
      <c r="C18" s="10">
        <v>46163</v>
      </c>
      <c r="D18" s="10">
        <v>46160</v>
      </c>
      <c r="E18" s="10"/>
      <c r="F18" s="10"/>
      <c r="G18" s="1">
        <f t="shared" si="0">D18-C18-(F18-E18)</f>
        <v>-3</v>
      </c>
      <c r="H18" s="9">
        <f t="shared" si="1">B18*G18</f>
        <v>-52.8</v>
      </c>
    </row>
    <row r="19" spans="1:8">
      <c r="A19" s="15" t="s">
        <v>53</v>
      </c>
      <c r="B19" s="9">
        <v>48</v>
      </c>
      <c r="C19" s="10">
        <v>46163</v>
      </c>
      <c r="D19" s="10">
        <v>46160</v>
      </c>
      <c r="E19" s="10"/>
      <c r="F19" s="10"/>
      <c r="G19" s="1">
        <f t="shared" si="0">D19-C19-(F19-E19)</f>
        <v>-3</v>
      </c>
      <c r="H19" s="9">
        <f t="shared" si="1">B19*G19</f>
        <v>-144</v>
      </c>
    </row>
    <row r="20" spans="1:8">
      <c r="A20" s="15" t="s">
        <v>55</v>
      </c>
      <c r="B20" s="9">
        <v>19.58</v>
      </c>
      <c r="C20" s="10">
        <v>46171</v>
      </c>
      <c r="D20" s="10">
        <v>46160</v>
      </c>
      <c r="E20" s="10"/>
      <c r="F20" s="10"/>
      <c r="G20" s="1">
        <f t="shared" si="0">D20-C20-(F20-E20)</f>
        <v>-11</v>
      </c>
      <c r="H20" s="9">
        <f t="shared" si="1">B20*G20</f>
        <v>-215.38</v>
      </c>
    </row>
    <row r="21" spans="1:8">
      <c r="A21" s="15" t="s">
        <v>56</v>
      </c>
      <c r="B21" s="9">
        <v>32.08</v>
      </c>
      <c r="C21" s="10">
        <v>46176</v>
      </c>
      <c r="D21" s="10">
        <v>46160</v>
      </c>
      <c r="E21" s="10"/>
      <c r="F21" s="10"/>
      <c r="G21" s="1">
        <f t="shared" si="0">D21-C21-(F21-E21)</f>
        <v>-16</v>
      </c>
      <c r="H21" s="9">
        <f t="shared" si="1">B21*G21</f>
        <v>-513.28</v>
      </c>
    </row>
    <row r="22" spans="1:8">
      <c r="A22" s="15" t="s">
        <v>57</v>
      </c>
      <c r="B22" s="9">
        <v>22.92</v>
      </c>
      <c r="C22" s="10">
        <v>46176</v>
      </c>
      <c r="D22" s="10">
        <v>46160</v>
      </c>
      <c r="E22" s="10"/>
      <c r="F22" s="10"/>
      <c r="G22" s="1">
        <f t="shared" si="0">D22-C22-(F22-E22)</f>
        <v>-16</v>
      </c>
      <c r="H22" s="9">
        <f t="shared" si="1">B22*G22</f>
        <v>-366.72</v>
      </c>
    </row>
    <row r="23" spans="1:8">
      <c r="A23" s="15" t="s">
        <v>58</v>
      </c>
      <c r="B23" s="9">
        <v>8.19</v>
      </c>
      <c r="C23" s="10">
        <v>46179</v>
      </c>
      <c r="D23" s="10">
        <v>46160</v>
      </c>
      <c r="E23" s="10"/>
      <c r="F23" s="10"/>
      <c r="G23" s="1">
        <f t="shared" si="0">D23-C23-(F23-E23)</f>
        <v>-19</v>
      </c>
      <c r="H23" s="9">
        <f t="shared" si="1">B23*G23</f>
        <v>-155.61</v>
      </c>
    </row>
    <row r="24" spans="1:8">
      <c r="A24" s="15" t="s">
        <v>60</v>
      </c>
      <c r="B24" s="9">
        <v>3135.25</v>
      </c>
      <c r="C24" s="10">
        <v>46185</v>
      </c>
      <c r="D24" s="10">
        <v>46162</v>
      </c>
      <c r="E24" s="10"/>
      <c r="F24" s="10"/>
      <c r="G24" s="1">
        <f t="shared" si="0">D24-C24-(F24-E24)</f>
        <v>-23</v>
      </c>
      <c r="H24" s="9">
        <f t="shared" si="1">B24*G24</f>
        <v>-72110.75</v>
      </c>
    </row>
    <row r="25" spans="1:8">
      <c r="A25" s="15" t="s">
        <v>61</v>
      </c>
      <c r="B25" s="9">
        <v>129</v>
      </c>
      <c r="C25" s="10">
        <v>46187</v>
      </c>
      <c r="D25" s="10">
        <v>46162</v>
      </c>
      <c r="E25" s="10"/>
      <c r="F25" s="10"/>
      <c r="G25" s="1">
        <f t="shared" si="0">D25-C25-(F25-E25)</f>
        <v>-25</v>
      </c>
      <c r="H25" s="9">
        <f t="shared" si="1">B25*G25</f>
        <v>-3225</v>
      </c>
    </row>
    <row r="26" spans="1:8">
      <c r="A26" s="15" t="s">
        <v>60</v>
      </c>
      <c r="B26" s="9">
        <v>614.75</v>
      </c>
      <c r="C26" s="10">
        <v>46185</v>
      </c>
      <c r="D26" s="10">
        <v>46167</v>
      </c>
      <c r="E26" s="10"/>
      <c r="F26" s="10"/>
      <c r="G26" s="1">
        <f t="shared" si="0">D26-C26-(F26-E26)</f>
        <v>-18</v>
      </c>
      <c r="H26" s="9">
        <f t="shared" si="1">B26*G26</f>
        <v>-11065.5</v>
      </c>
    </row>
    <row r="27" spans="1:8">
      <c r="A27" s="15" t="s">
        <v>62</v>
      </c>
      <c r="B27" s="9">
        <v>1698.5</v>
      </c>
      <c r="C27" s="10">
        <v>46197</v>
      </c>
      <c r="D27" s="10">
        <v>46167</v>
      </c>
      <c r="E27" s="10"/>
      <c r="F27" s="10"/>
      <c r="G27" s="1">
        <f t="shared" si="0">D27-C27-(F27-E27)</f>
        <v>-30</v>
      </c>
      <c r="H27" s="9">
        <f t="shared" si="1">B27*G27</f>
        <v>-50955</v>
      </c>
    </row>
    <row r="28" spans="1:8">
      <c r="A28" s="15" t="s">
        <v>62</v>
      </c>
      <c r="B28" s="9">
        <v>373.67</v>
      </c>
      <c r="C28" s="10">
        <v>46197</v>
      </c>
      <c r="D28" s="10">
        <v>46170</v>
      </c>
      <c r="E28" s="10"/>
      <c r="F28" s="10"/>
      <c r="G28" s="1">
        <f t="shared" si="0">D28-C28-(F28-E28)</f>
        <v>-27</v>
      </c>
      <c r="H28" s="9">
        <f t="shared" si="1">B28*G28</f>
        <v>-10089.09</v>
      </c>
    </row>
    <row r="29" spans="1:8">
      <c r="A29" s="15" t="s">
        <v>63</v>
      </c>
      <c r="B29" s="9">
        <v>520</v>
      </c>
      <c r="C29" s="10">
        <v>46214</v>
      </c>
      <c r="D29" s="10">
        <v>46188</v>
      </c>
      <c r="E29" s="10"/>
      <c r="F29" s="10"/>
      <c r="G29" s="1">
        <f t="shared" si="0">D29-C29-(F29-E29)</f>
        <v>-26</v>
      </c>
      <c r="H29" s="9">
        <f t="shared" si="1">B29*G29</f>
        <v>-13520</v>
      </c>
    </row>
    <row r="30" spans="1:8">
      <c r="A30" s="15" t="s">
        <v>64</v>
      </c>
      <c r="B30" s="9">
        <v>668.27</v>
      </c>
      <c r="C30" s="10">
        <v>46213</v>
      </c>
      <c r="D30" s="10">
        <v>46188</v>
      </c>
      <c r="E30" s="10"/>
      <c r="F30" s="10"/>
      <c r="G30" s="1">
        <f t="shared" si="0">D30-C30-(F30-E30)</f>
        <v>-25</v>
      </c>
      <c r="H30" s="9">
        <f t="shared" si="1">B30*G30</f>
        <v>-16706.75</v>
      </c>
    </row>
    <row r="31" spans="1:8">
      <c r="A31" s="15" t="s">
        <v>65</v>
      </c>
      <c r="B31" s="9">
        <v>631.73</v>
      </c>
      <c r="C31" s="10">
        <v>46213</v>
      </c>
      <c r="D31" s="10">
        <v>46188</v>
      </c>
      <c r="E31" s="10"/>
      <c r="F31" s="10"/>
      <c r="G31" s="1">
        <f t="shared" si="0">D31-C31-(F31-E31)</f>
        <v>-25</v>
      </c>
      <c r="H31" s="9">
        <f t="shared" si="1">B31*G31</f>
        <v>-15793.25</v>
      </c>
    </row>
    <row r="32" spans="1:8">
      <c r="A32" s="15" t="s">
        <v>66</v>
      </c>
      <c r="B32" s="9">
        <v>1142.1</v>
      </c>
      <c r="C32" s="10">
        <v>46213</v>
      </c>
      <c r="D32" s="10">
        <v>46188</v>
      </c>
      <c r="E32" s="10"/>
      <c r="F32" s="10"/>
      <c r="G32" s="1">
        <f t="shared" si="0">D32-C32-(F32-E32)</f>
        <v>-25</v>
      </c>
      <c r="H32" s="9">
        <f t="shared" si="1">B32*G32</f>
        <v>-28552.5</v>
      </c>
    </row>
    <row r="33" spans="1:8">
      <c r="A33" s="15" t="s">
        <v>67</v>
      </c>
      <c r="B33" s="9">
        <v>507.9</v>
      </c>
      <c r="C33" s="10">
        <v>46213</v>
      </c>
      <c r="D33" s="10">
        <v>46188</v>
      </c>
      <c r="E33" s="10"/>
      <c r="F33" s="10"/>
      <c r="G33" s="1">
        <f t="shared" si="0">D33-C33-(F33-E33)</f>
        <v>-25</v>
      </c>
      <c r="H33" s="9">
        <f t="shared" si="1">B33*G33</f>
        <v>-12697.5</v>
      </c>
    </row>
    <row r="34" spans="1:8">
      <c r="A34" s="15" t="s">
        <v>68</v>
      </c>
      <c r="B34" s="9">
        <v>1630</v>
      </c>
      <c r="C34" s="10">
        <v>46213</v>
      </c>
      <c r="D34" s="10">
        <v>46188</v>
      </c>
      <c r="E34" s="10"/>
      <c r="F34" s="10"/>
      <c r="G34" s="1">
        <f t="shared" si="0">D34-C34-(F34-E34)</f>
        <v>-25</v>
      </c>
      <c r="H34" s="9">
        <f t="shared" si="1">B34*G34</f>
        <v>-40750</v>
      </c>
    </row>
    <row r="35" spans="1:8">
      <c r="A35" s="15" t="s">
        <v>69</v>
      </c>
      <c r="B35" s="9">
        <v>2200</v>
      </c>
      <c r="C35" s="10">
        <v>46213</v>
      </c>
      <c r="D35" s="10">
        <v>46188</v>
      </c>
      <c r="E35" s="10"/>
      <c r="F35" s="10"/>
      <c r="G35" s="1">
        <f t="shared" si="0">D35-C35-(F35-E35)</f>
        <v>-25</v>
      </c>
      <c r="H35" s="9">
        <f t="shared" si="1">B35*G35</f>
        <v>-55000</v>
      </c>
    </row>
    <row r="36" spans="1:8">
      <c r="A36" s="15" t="s">
        <v>70</v>
      </c>
      <c r="B36" s="9">
        <v>3430</v>
      </c>
      <c r="C36" s="10">
        <v>46213</v>
      </c>
      <c r="D36" s="10">
        <v>46188</v>
      </c>
      <c r="E36" s="10"/>
      <c r="F36" s="10"/>
      <c r="G36" s="1">
        <f t="shared" si="0">D36-C36-(F36-E36)</f>
        <v>-25</v>
      </c>
      <c r="H36" s="9">
        <f t="shared" si="1">B36*G36</f>
        <v>-85750</v>
      </c>
    </row>
    <row r="37" spans="1:8">
      <c r="A37" s="15" t="s">
        <v>71</v>
      </c>
      <c r="B37" s="9">
        <v>500</v>
      </c>
      <c r="C37" s="10">
        <v>46213</v>
      </c>
      <c r="D37" s="10">
        <v>46188</v>
      </c>
      <c r="E37" s="10"/>
      <c r="F37" s="10"/>
      <c r="G37" s="1">
        <f t="shared" si="0">D37-C37-(F37-E37)</f>
        <v>-25</v>
      </c>
      <c r="H37" s="9">
        <f t="shared" si="1">B37*G37</f>
        <v>-12500</v>
      </c>
    </row>
    <row r="38" spans="1:8">
      <c r="A38" s="15" t="s">
        <v>72</v>
      </c>
      <c r="B38" s="9">
        <v>100</v>
      </c>
      <c r="C38" s="10">
        <v>46213</v>
      </c>
      <c r="D38" s="10">
        <v>46188</v>
      </c>
      <c r="E38" s="10"/>
      <c r="F38" s="10"/>
      <c r="G38" s="1">
        <f t="shared" si="0">D38-C38-(F38-E38)</f>
        <v>-25</v>
      </c>
      <c r="H38" s="9">
        <f t="shared" si="1">B38*G38</f>
        <v>-2500</v>
      </c>
    </row>
    <row r="39" spans="1:8">
      <c r="A39" s="15" t="s">
        <v>73</v>
      </c>
      <c r="B39" s="9">
        <v>950</v>
      </c>
      <c r="C39" s="10">
        <v>46207</v>
      </c>
      <c r="D39" s="10">
        <v>46188</v>
      </c>
      <c r="E39" s="10"/>
      <c r="F39" s="10"/>
      <c r="G39" s="1">
        <f t="shared" si="0">D39-C39-(F39-E39)</f>
        <v>-19</v>
      </c>
      <c r="H39" s="9">
        <f t="shared" si="1">B39*G39</f>
        <v>-18050</v>
      </c>
    </row>
    <row r="40" spans="1:8">
      <c r="A40" s="15" t="s">
        <v>74</v>
      </c>
      <c r="B40" s="9">
        <v>6245</v>
      </c>
      <c r="C40" s="10">
        <v>46213</v>
      </c>
      <c r="D40" s="10">
        <v>46188</v>
      </c>
      <c r="E40" s="10"/>
      <c r="F40" s="10"/>
      <c r="G40" s="1">
        <f t="shared" si="0">D40-C40-(F40-E40)</f>
        <v>-25</v>
      </c>
      <c r="H40" s="9">
        <f t="shared" si="1">B40*G40</f>
        <v>-156125</v>
      </c>
    </row>
    <row r="41" spans="1:8">
      <c r="A41" s="15" t="s">
        <v>75</v>
      </c>
      <c r="B41" s="9">
        <v>2000</v>
      </c>
      <c r="C41" s="10">
        <v>46218</v>
      </c>
      <c r="D41" s="10">
        <v>46198</v>
      </c>
      <c r="E41" s="10"/>
      <c r="F41" s="10"/>
      <c r="G41" s="1">
        <f t="shared" si="0">D41-C41-(F41-E41)</f>
        <v>-20</v>
      </c>
      <c r="H41" s="9">
        <f t="shared" si="1">B41*G41</f>
        <v>-40000</v>
      </c>
    </row>
    <row r="42" spans="1:8">
      <c r="A42" s="15" t="s">
        <v>76</v>
      </c>
      <c r="B42" s="9">
        <v>3900</v>
      </c>
      <c r="C42" s="10">
        <v>46222</v>
      </c>
      <c r="D42" s="10">
        <v>46198</v>
      </c>
      <c r="E42" s="10"/>
      <c r="F42" s="10"/>
      <c r="G42" s="1">
        <f t="shared" si="0">D42-C42-(F42-E42)</f>
        <v>-24</v>
      </c>
      <c r="H42" s="9">
        <f t="shared" si="1">B42*G42</f>
        <v>-93600</v>
      </c>
    </row>
    <row r="43" spans="1:8">
      <c r="A43" s="15" t="s">
        <v>77</v>
      </c>
      <c r="B43" s="9">
        <v>181.81</v>
      </c>
      <c r="C43" s="10">
        <v>46218</v>
      </c>
      <c r="D43" s="10">
        <v>46198</v>
      </c>
      <c r="E43" s="10"/>
      <c r="F43" s="10"/>
      <c r="G43" s="1">
        <f t="shared" si="0">D43-C43-(F43-E43)</f>
        <v>-20</v>
      </c>
      <c r="H43" s="9">
        <f t="shared" si="1">B43*G43</f>
        <v>-3636.2</v>
      </c>
    </row>
    <row r="44" spans="1:8">
      <c r="A44" s="15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5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5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5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5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5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5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5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5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5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5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5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5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5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5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5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5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5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5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5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5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5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5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5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5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5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5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5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5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5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5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5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5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5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5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5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5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5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5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5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5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5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5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C1" sqref="C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32" t="s">
        <v>10</v>
      </c>
      <c r="F3" s="33"/>
      <c r="G3" s="7" t="s">
        <v>8</v>
      </c>
      <c r="H3" s="7" t="s">
        <v>9</v>
      </c>
    </row>
    <row r="4" spans="1:8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5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5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5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5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5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5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5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5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5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5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5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5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5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5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5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5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5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5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5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5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5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5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5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5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5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5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5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5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5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5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5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5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5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5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5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5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5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5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5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5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5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5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5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5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5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5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5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5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5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5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5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5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5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5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5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5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5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5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5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5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5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5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5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5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5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5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5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5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5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5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5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5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5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5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5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5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5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5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5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5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5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5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5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5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5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5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5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5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5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5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5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5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5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5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5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5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5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5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5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5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5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5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5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5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5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5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5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5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5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5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5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5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5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5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5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5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5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5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5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5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5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5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5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5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5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5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5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5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5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5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5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5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5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5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5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5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5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5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5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5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5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5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5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5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5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5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5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5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5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5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5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5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5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5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5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5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5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5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5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5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5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5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5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5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5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5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5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5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5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5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5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5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5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5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5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5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5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5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5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5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5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5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5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5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5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5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5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5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5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5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5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5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5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5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5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5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5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5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5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2026-06-05T11:47:57Z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