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901"/>
  <workbookPr codeName="ThisWorkbook"/>
  <bookViews>
    <workbookView xmlns:d3p1="http://schemas.microsoft.com/office/spreadsheetml/2015/revision2" xWindow="-120" yWindow="-120" windowWidth="29040" windowHeight="15840" d3p1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fullPrecision="1" calcMode="auto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<sst xmlns="http://schemas.openxmlformats.org/spreadsheetml/2006/main" uniqueCount="194">
  <si>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</si>
  <si>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</si>
  <si>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</si>
  <si>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</si>
  <si>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</si>
  <si>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</si>
  <si>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</si>
  <si>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</si>
  <si>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</si>
  <si>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</si>
  <si>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</si>
  <si>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</si>
  <si>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</si>
  <si>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</si>
  <si>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</si>
  <si>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</si>
  <si>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</si>
  <si>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</si>
  <si>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</si>
  <si>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</si>
  <si>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di Istruzione Secondaria Superiore "A. MORO"</t>
  </si>
  <si>
    <t>76016 MARGHERITA DI SAVOIA (BT) - VIA VANVITELLI,1 - C.F. 90111860723 C.M. BTIS053005</t>
  </si>
  <si>
    <t>2025</t>
  </si>
  <si>
    <t>6/42 del 31/12/2024</t>
  </si>
  <si>
    <t>8738422 del 31/12/2024</t>
  </si>
  <si>
    <t>276/04 del 31/12/2024</t>
  </si>
  <si>
    <t>Q_S/000747 del 31/12/2024</t>
  </si>
  <si>
    <t>6001281144 del 22/12/2024</t>
  </si>
  <si>
    <t>0009/2024-PA del 31/12/2024</t>
  </si>
  <si>
    <t>11 del 20/12/2024</t>
  </si>
  <si>
    <t>173 del 27/12/2024</t>
  </si>
  <si>
    <t>194/CV del 30/09/2024</t>
  </si>
  <si>
    <t>259/CV del 22/11/2024</t>
  </si>
  <si>
    <t>426 del 21/10/2024</t>
  </si>
  <si>
    <t>1025008384 del 13/01/2025</t>
  </si>
  <si>
    <t>1/PA2025 del 11/01/2025</t>
  </si>
  <si>
    <t>1/PA del 18/01/2025</t>
  </si>
  <si>
    <t>2/1 del 15/01/2025</t>
  </si>
  <si>
    <t>63/A del 23/01/2025</t>
  </si>
  <si>
    <t>4 del 29/01/2025</t>
  </si>
  <si>
    <t>5 del 30/01/2025</t>
  </si>
  <si>
    <t>009 del 28/01/2025</t>
  </si>
  <si>
    <t>20 del 03/02/2025</t>
  </si>
  <si>
    <t>Q_S/000087 del 31/01/2025</t>
  </si>
  <si>
    <t>4/N del 31/01/2025</t>
  </si>
  <si>
    <t>0001/2025-PA del 31/01/2025</t>
  </si>
  <si>
    <t>6001014829 del 31/01/2025</t>
  </si>
  <si>
    <t>8766813 del 31/01/2025</t>
  </si>
  <si>
    <t>25/PA del 31/01/2025</t>
  </si>
  <si>
    <t>1025033014 del 06/02/2025</t>
  </si>
  <si>
    <t>23/04 del 31/01/2025</t>
  </si>
  <si>
    <t>25001/PA del 13/02/2025</t>
  </si>
  <si>
    <t>5 del 13/02/2025</t>
  </si>
  <si>
    <t>8 del 10/02/2025</t>
  </si>
  <si>
    <t>15 del 04/01/2025</t>
  </si>
  <si>
    <t>194/FPA1 del 18/03/2025</t>
  </si>
  <si>
    <t>260/CV del 22/11/2024</t>
  </si>
  <si>
    <t>258/CV del 22/11/2024</t>
  </si>
  <si>
    <t>18 del 28/02/2025</t>
  </si>
  <si>
    <t>9 del 19/02/2025</t>
  </si>
  <si>
    <t>1512 del 17/02/2025</t>
  </si>
  <si>
    <t>1515 del 17/02/2025</t>
  </si>
  <si>
    <t>017 del 24/02/2025</t>
  </si>
  <si>
    <t>018 del 24/02/2025</t>
  </si>
  <si>
    <t>6001049393 del 28/02/2025</t>
  </si>
  <si>
    <t>11 del 11/03/2025</t>
  </si>
  <si>
    <t>1025058863 del 05/03/2025</t>
  </si>
  <si>
    <t>Q_S/000172 del 28/02/2025</t>
  </si>
  <si>
    <t>24 del 05/01/2025</t>
  </si>
  <si>
    <t>13 del 14/03/2025</t>
  </si>
  <si>
    <t>39/PA del 31/01/2025</t>
  </si>
  <si>
    <t>47/04 del 28/02/2025</t>
  </si>
  <si>
    <t>0002/2025-PA del 28/02/2025</t>
  </si>
  <si>
    <t>11/N del 28/02/2025</t>
  </si>
  <si>
    <t>1025084091 del 07/04/2025</t>
  </si>
  <si>
    <t>Q_S/000258 del 31/03/2025</t>
  </si>
  <si>
    <t>134 del 02/04/2025</t>
  </si>
  <si>
    <t>FPA 333/25 del 07/04/2025</t>
  </si>
  <si>
    <t>2/PA del 31/03/2025</t>
  </si>
  <si>
    <t>27/VEND ART 74 TER del 03/04/2025</t>
  </si>
  <si>
    <t>71/04 del 31/03/2025</t>
  </si>
  <si>
    <t>0003/2025-PA del 31/03/2025</t>
  </si>
  <si>
    <t>20/N del 31/03/2025</t>
  </si>
  <si>
    <t>159 del 01/04/2025</t>
  </si>
  <si>
    <t>6001107002 del 31/03/2025</t>
  </si>
  <si>
    <t>2040/250007549 del 31/03/2025</t>
  </si>
  <si>
    <t>11/PA25 del 20/03/2025</t>
  </si>
  <si>
    <t>028 del 24/03/2025</t>
  </si>
  <si>
    <t>14 del 21/03/2025</t>
  </si>
  <si>
    <t>033 del 25/03/2025</t>
  </si>
  <si>
    <t>FAT-00026-74T del 21/03/2025</t>
  </si>
  <si>
    <t>303/2025 del 22/05/2025</t>
  </si>
  <si>
    <t>16 del 21/05/2025</t>
  </si>
  <si>
    <t>FPA 3/25 del 21/05/2025</t>
  </si>
  <si>
    <t>092 del 20/05/2025</t>
  </si>
  <si>
    <t>53/VEND ART 74 TER del 20/05/2025</t>
  </si>
  <si>
    <t>19/PA25 del 16/05/2025</t>
  </si>
  <si>
    <t>Q_S/000355 del 30/04/2025</t>
  </si>
  <si>
    <t>6001151264 del 30/04/2025</t>
  </si>
  <si>
    <t>25 del 05/05/2025</t>
  </si>
  <si>
    <t>0017016832 del 29/04/2025</t>
  </si>
  <si>
    <t>98/04 del 30/04/2025</t>
  </si>
  <si>
    <t>075 del 30/04/2025</t>
  </si>
  <si>
    <t>076 del 30/04/2025</t>
  </si>
  <si>
    <t>1025115911 del 09/05/2025</t>
  </si>
  <si>
    <t>0004/2025-PA del 30/04/2025</t>
  </si>
  <si>
    <t>26 del 09/05/2025</t>
  </si>
  <si>
    <t>29/N del 30/04/2025</t>
  </si>
  <si>
    <t>35 del 28/04/2025</t>
  </si>
  <si>
    <t>056 del 10/04/2025</t>
  </si>
  <si>
    <t>154/PA del 31/03/2025</t>
  </si>
  <si>
    <t>854 del 11/04/2025</t>
  </si>
  <si>
    <t>062 del 14/04/2025</t>
  </si>
  <si>
    <t>135-X-2025 del 10/04/2025</t>
  </si>
  <si>
    <t>FPA 8/25 del 12/06/2025</t>
  </si>
  <si>
    <t>6/PA del 08/06/2025</t>
  </si>
  <si>
    <t>10 del 10/06/2025</t>
  </si>
  <si>
    <t>FATTPA 81_25 del 20/06/2025</t>
  </si>
  <si>
    <t>FATTPA 80_25 del 20/06/2025</t>
  </si>
  <si>
    <t>6001244312 del 30/06/2025</t>
  </si>
  <si>
    <t>0006/2025-PA del 30/06/2025</t>
  </si>
  <si>
    <t>2040/250017105 del 30/06/2025</t>
  </si>
  <si>
    <t>1025155032 del 07/07/2025</t>
  </si>
  <si>
    <t>158/04 del 30/06/2025</t>
  </si>
  <si>
    <t>256/A del 10/07/2025</t>
  </si>
  <si>
    <t>5/PA del 26/06/2025</t>
  </si>
  <si>
    <t>16/PA del 27/06/2025</t>
  </si>
  <si>
    <t>Q_S/000477 del 30/06/2025</t>
  </si>
  <si>
    <t>48/N del 30/06/2025</t>
  </si>
  <si>
    <t>4/PA2025 del 14/02/2025</t>
  </si>
  <si>
    <t>5/PA2025 del 14/02/2025</t>
  </si>
  <si>
    <t>217-X-2025 del 13/06/2025</t>
  </si>
  <si>
    <t>261/PA del 31/05/2025</t>
  </si>
  <si>
    <t>26/PA25 del 16/06/2025</t>
  </si>
  <si>
    <t>FPA 4/25 del 05/06/2025</t>
  </si>
  <si>
    <t>128 del 11/06/2025</t>
  </si>
  <si>
    <t>16 del 06/06/2025</t>
  </si>
  <si>
    <t>199-X-2025 del 03/06/2025</t>
  </si>
  <si>
    <t>1025135662 del 05/06/2025</t>
  </si>
  <si>
    <t>0005/2025-PA del 31/05/2025</t>
  </si>
  <si>
    <t>127/04 del 31/05/2025</t>
  </si>
  <si>
    <t>119 del 06/06/2025</t>
  </si>
  <si>
    <t>6001197768 del 30/05/2025</t>
  </si>
  <si>
    <t>Q_S/000436 del 31/05/2025</t>
  </si>
  <si>
    <t>05387-4200000641-PA del 22/05/2025</t>
  </si>
  <si>
    <t>93TER del 27/05/2025</t>
  </si>
  <si>
    <t>98000713 del 28/05/2025</t>
  </si>
  <si>
    <t>42 del 21/07/2025</t>
  </si>
  <si>
    <t>2PA del 23/07/2025</t>
  </si>
  <si>
    <t>41/PA25 del 23/09/2025</t>
  </si>
  <si>
    <t>75/N del 30/09/2025</t>
  </si>
  <si>
    <t>251 del 15/09/2025</t>
  </si>
  <si>
    <t>FPA 18/25 del 02/09/2025</t>
  </si>
  <si>
    <t>14 del 04/01/2025</t>
  </si>
  <si>
    <t>12 del 04/01/2025</t>
  </si>
  <si>
    <t>13 del 04/01/2025</t>
  </si>
  <si>
    <t>384/PA del 25/07/2025</t>
  </si>
  <si>
    <t>6001303146 del 31/07/2025</t>
  </si>
  <si>
    <t>6001334085 del 29/08/2025</t>
  </si>
  <si>
    <t>181/04 del 31/07/2025</t>
  </si>
  <si>
    <t>205/04 del 31/08/2025</t>
  </si>
  <si>
    <t>6001379382 del 30/09/2025</t>
  </si>
  <si>
    <t>576/PA del 30/09/2025</t>
  </si>
  <si>
    <t>225/04 del 30/09/2025</t>
  </si>
  <si>
    <t>6/PA del 09/10/2025</t>
  </si>
  <si>
    <t>312-X-2025 del 22/10/2025</t>
  </si>
  <si>
    <t>25004/PA del 27/10/2025</t>
  </si>
  <si>
    <t>1025237917 del 28/10/2025</t>
  </si>
  <si>
    <t>6001430385 del 31/10/2025</t>
  </si>
  <si>
    <t>58 del 30/10/2025</t>
  </si>
  <si>
    <t>E/301 del 07/10/2025</t>
  </si>
  <si>
    <t>242/A del 25/09/2025</t>
  </si>
  <si>
    <t>052/B/2025 del 17/11/2025</t>
  </si>
  <si>
    <t>FPA 1/25 del 13/12/2025</t>
  </si>
  <si>
    <t>26 del 10/12/2025</t>
  </si>
  <si>
    <t>12812 del 17/11/2025</t>
  </si>
  <si>
    <t>62 del 12/12/2025</t>
  </si>
  <si>
    <t>13199 del 27/11/2025</t>
  </si>
  <si>
    <t>13486 del 03/12/2025</t>
  </si>
  <si>
    <t>13420 del 02/12/2025</t>
  </si>
  <si>
    <t>6001469864 del 28/11/2025</t>
  </si>
  <si>
    <t>6/20 del 29/11/2025</t>
  </si>
  <si>
    <t>0008/2025-PA del 30/11/2025</t>
  </si>
  <si>
    <t>Q_S/000740 del 30/11/2025</t>
  </si>
  <si>
    <t>1025271594 del 04/12/2025</t>
  </si>
  <si>
    <t>269/04 del 30/11/2025</t>
  </si>
  <si>
    <t>94/N del 28/11/2025</t>
  </si>
  <si>
    <t>840/25 del 17/11/2025</t>
  </si>
  <si>
    <t>231/04 del 31/10/2025</t>
  </si>
  <si>
    <t>0007/2025-PA del 31/10/2025</t>
  </si>
  <si>
    <t>Q_S/000646 del 31/10/2025</t>
  </si>
  <si>
    <t>39 del 14/10/2025</t>
  </si>
  <si>
    <t>38 del 13/10/2025</t>
  </si>
  <si>
    <t>FPA 7/25 del 16/12/2025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</si>
</sst>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9">
    <font>
      <sz val="11"/>
      <name val="Calibri"/>
      <charset val="0"/>
      <color theme="1"/>
      <scheme val="minor"/>
    </font>
    <font>
      <sz val="11"/>
      <name val="Calibri"/>
      <charset val="0"/>
      <color theme="0"/>
      <scheme val="minor"/>
    </font>
    <font>
      <b/>
      <sz val="11"/>
      <name val="Calibri"/>
      <charset val="0"/>
      <color theme="1"/>
      <scheme val="minor"/>
    </font>
    <font>
      <b/>
      <sz val="14"/>
      <name val="Calibri"/>
      <charset val="0"/>
      <color theme="1"/>
      <scheme val="minor"/>
    </font>
    <font>
      <sz val="11"/>
      <name val="Calibri"/>
      <charset val="0"/>
      <color theme="1"/>
      <scheme val="minor"/>
    </font>
    <font>
      <b/>
      <sz val="16"/>
      <name val="Calibri"/>
      <charset val="0"/>
      <color theme="1"/>
      <scheme val="minor"/>
    </font>
    <font>
      <b/>
      <sz val="12"/>
      <name val="Calibri"/>
      <charset val="0"/>
      <color theme="1"/>
      <scheme val="minor"/>
    </font>
    <font>
      <sz val="10"/>
      <name val="Calibri"/>
      <charset val="0"/>
      <color theme="1"/>
      <scheme val="minor"/>
    </font>
    <font>
      <sz val="16"/>
      <name val="Calibri"/>
      <charset val="0"/>
      <color theme="1"/>
      <scheme val="minor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xxid="0" numFmtId="0" fontId="0" fillId="0" borderId="0"/>
  </cellStyleXfs>
  <cellXfs>
    <xf xxid="1" numFmtId="0" fontId="0" fillId="0" borderId="0" xfId="0" applyAlignment="1" applyBorder="1" applyFont="1" applyNumberFormat="1" applyFill="1" applyProtection="1"/>
    <xf xxid="2" numFmtId="0" fontId="0" fillId="0" borderId="1" xfId="0" applyAlignment="1" applyBorder="1" applyFont="1" applyNumberFormat="1" applyFill="1" applyProtection="1"/>
    <xf xxid="3" numFmtId="0" fontId="1" fillId="0" borderId="0" xfId="0" applyAlignment="1" applyBorder="1" applyFont="1" applyNumberFormat="1" applyFill="1" applyProtection="1"/>
    <xf xxid="4" numFmtId="0" fontId="3" fillId="0" borderId="0" xfId="0" applyAlignment="1" applyBorder="1" applyFont="1" applyNumberFormat="1" applyFill="1" applyProtection="1"/>
    <xf xxid="5" numFmtId="2" fontId="0" fillId="0" borderId="0" xfId="0" applyAlignment="1" applyBorder="1" applyFont="1" applyNumberFormat="1" applyFill="1" applyProtection="1"/>
    <xf xxid="6" numFmtId="14" fontId="0" fillId="0" borderId="0" xfId="0" applyAlignment="1" applyBorder="1" applyFont="1" applyNumberFormat="1" applyFill="1" applyProtection="1"/>
    <xf xxid="7" numFmtId="0" fontId="5" fillId="0" borderId="0" xfId="0" applyAlignment="1" applyBorder="1" applyFont="1" applyNumberFormat="1" applyFill="1" applyProtection="1"/>
    <xf xxid="8" numFmtId="0" fontId="2" fillId="2" borderId="1" xfId="0" applyAlignment="1" applyBorder="1" applyFont="1" applyNumberFormat="1" applyFill="1" applyProtection="1">
      <alignment horizontal="center" vertical="center" wrapText="1"/>
    </xf>
    <xf xxid="9" numFmtId="0" fontId="0" fillId="0" borderId="0" xfId="0" applyAlignment="1" applyBorder="1" applyFont="1" applyNumberFormat="1" applyFill="1" applyProtection="1">
      <alignment wrapText="1"/>
    </xf>
    <xf xxid="10" numFmtId="4" fontId="0" fillId="0" borderId="1" xfId="0" applyAlignment="1" applyBorder="1" applyFont="1" applyNumberFormat="1" applyFill="1" applyProtection="1"/>
    <xf xxid="11" numFmtId="14" fontId="0" fillId="0" borderId="1" xfId="0" applyAlignment="1" applyBorder="1" applyFont="1" applyNumberFormat="1" applyFill="1" applyProtection="1">
      <alignment horizontal="center"/>
    </xf>
    <xf xxid="12" numFmtId="16" fontId="0" fillId="0" borderId="1" xfId="0" applyAlignment="1" applyBorder="1" applyFont="1" applyNumberFormat="1" applyFill="1" applyProtection="1">
      <alignment horizontal="center"/>
    </xf>
    <xf xxid="13" numFmtId="4" fontId="0" fillId="0" borderId="0" xfId="0" applyAlignment="1" applyBorder="1" applyFont="1" applyNumberFormat="1" applyFill="1" applyProtection="1"/>
    <xf xxid="14" numFmtId="164" fontId="0" fillId="0" borderId="0" xfId="0" applyAlignment="1" applyBorder="1" applyFont="1" applyNumberFormat="1" applyFill="1" applyProtection="1"/>
    <xf xxid="15" numFmtId="0" fontId="6" fillId="0" borderId="1" xfId="0" applyAlignment="1" applyBorder="1" applyFont="1" applyNumberFormat="1" applyFill="1" applyProtection="1">
      <alignment horizontal="center" vertical="center"/>
    </xf>
    <xf xxid="16" numFmtId="0" fontId="5" fillId="0" borderId="2" xfId="0" applyAlignment="1" applyBorder="1" applyFont="1" applyNumberFormat="1" applyFill="1" applyProtection="1">
      <alignment horizontal="center" vertical="center"/>
    </xf>
    <xf xxid="17" numFmtId="49" fontId="0" fillId="0" borderId="1" xfId="0" applyAlignment="1" applyBorder="1" applyFont="1" applyNumberFormat="1" applyFill="1" applyProtection="1"/>
    <xf xxid="18" numFmtId="0" fontId="8" fillId="0" borderId="0" xfId="0" applyAlignment="1" applyBorder="1" applyFont="1" applyNumberFormat="1" applyFill="1" applyProtection="1"/>
    <xf xxid="19" numFmtId="0" fontId="3" fillId="0" borderId="0" xfId="0" applyAlignment="1" applyBorder="1" applyFont="1" applyNumberFormat="1" applyFill="1" applyProtection="1">
      <alignment horizontal="center" vertical="center"/>
    </xf>
    <xf xxid="20" numFmtId="4" fontId="3" fillId="0" borderId="0" xfId="0" applyAlignment="1" applyBorder="1" applyFont="1" applyNumberFormat="1" applyFill="1" applyProtection="1">
      <alignment horizontal="center" vertical="center"/>
    </xf>
    <xf xxid="21" numFmtId="2" fontId="3" fillId="0" borderId="0" xfId="0" applyAlignment="1" applyBorder="1" applyFont="1" applyNumberFormat="1" applyFill="1" applyProtection="1">
      <alignment horizontal="center" vertical="center"/>
    </xf>
    <xf xxid="22" numFmtId="0" fontId="0" fillId="3" borderId="3" xfId="0" applyAlignment="1" applyBorder="1" applyFont="1" applyNumberFormat="1" applyFill="1" applyProtection="1">
      <alignment horizontal="center" vertical="center"/>
    </xf>
    <xf xxid="23" numFmtId="0" fontId="0" fillId="3" borderId="4" xfId="0" applyAlignment="1" applyBorder="1" applyFont="1" applyNumberFormat="1" applyFill="1" applyProtection="1">
      <alignment horizontal="center" vertical="center"/>
    </xf>
    <xf xxid="24" numFmtId="0" fontId="0" fillId="3" borderId="5" xfId="0" applyAlignment="1" applyBorder="1" applyFont="1" applyNumberFormat="1" applyFill="1" applyProtection="1">
      <alignment horizontal="center" vertical="center"/>
    </xf>
    <xf xxid="25" numFmtId="0" fontId="7" fillId="3" borderId="5" xfId="0" applyAlignment="1" applyBorder="1" applyFont="1" applyNumberFormat="1" applyFill="1" applyProtection="1">
      <alignment horizontal="center" vertical="center" wrapText="1"/>
    </xf>
    <xf xxid="26" numFmtId="0" fontId="0" fillId="0" borderId="1" xfId="0" applyAlignment="1" applyBorder="1" applyFont="1" applyNumberFormat="1" applyFill="1" applyProtection="1">
      <alignment horizontal="center" vertical="center"/>
    </xf>
    <xf xxid="27" numFmtId="4" fontId="6" fillId="0" borderId="1" xfId="0" applyAlignment="1" applyBorder="1" applyFont="1" applyNumberFormat="1" applyFill="1" applyProtection="1">
      <alignment horizontal="center" vertical="center"/>
    </xf>
    <xf xxid="28" numFmtId="2" fontId="3" fillId="0" borderId="6" xfId="0" applyAlignment="1" applyBorder="1" applyFont="1" applyNumberFormat="1" applyFill="1" applyProtection="1">
      <alignment horizontal="center" vertical="center"/>
    </xf>
    <xf xxid="29" numFmtId="0" fontId="7" fillId="4" borderId="5" xfId="0" applyAlignment="1" applyBorder="1" applyFont="1" applyNumberFormat="1" applyFill="1" applyProtection="1">
      <alignment horizontal="center" vertical="center" wrapText="1"/>
    </xf>
    <xf xxid="30" numFmtId="0" fontId="7" fillId="4" borderId="1" xfId="0" applyAlignment="1" applyBorder="1" applyFont="1" applyNumberFormat="1" applyFill="1" applyProtection="1">
      <alignment horizontal="center" vertical="center" wrapText="1"/>
    </xf>
    <xf xxid="31" numFmtId="49" fontId="6" fillId="0" borderId="1" xfId="0" applyAlignment="1" applyBorder="1" applyFont="1" applyNumberFormat="1" applyFill="1" applyProtection="1">
      <alignment horizontal="center" vertical="center"/>
    </xf>
    <xf xxid="32" numFmtId="4" fontId="3" fillId="0" borderId="7" xfId="0" applyAlignment="1" applyBorder="1" applyFont="1" applyNumberFormat="1" applyFill="1" applyProtection="1">
      <alignment horizontal="center" vertical="center"/>
    </xf>
    <xf xxid="33" numFmtId="0" fontId="3" fillId="0" borderId="8" xfId="0" applyAlignment="1" applyBorder="1" applyFont="1" applyNumberFormat="1" applyFill="1" applyProtection="1">
      <alignment horizontal="center" vertical="center"/>
    </xf>
    <xf xxid="34" numFmtId="0" fontId="8" fillId="3" borderId="9" xfId="0" applyAlignment="1" applyBorder="1" applyFont="1" applyNumberFormat="1" applyFill="1" applyProtection="1">
      <alignment horizontal="center" vertical="center"/>
    </xf>
    <xf xxid="35" numFmtId="0" fontId="8" fillId="3" borderId="10" xfId="0" applyAlignment="1" applyBorder="1" applyFont="1" applyNumberFormat="1" applyFill="1" applyProtection="1">
      <alignment horizontal="center" vertical="center"/>
    </xf>
    <xf xxid="36" numFmtId="0" fontId="8" fillId="3" borderId="11" xfId="0" applyAlignment="1" applyBorder="1" applyFont="1" applyNumberFormat="1" applyFill="1" applyProtection="1">
      <alignment horizontal="center" vertical="center"/>
    </xf>
    <xf xxid="37" numFmtId="0" fontId="3" fillId="0" borderId="12" xfId="0" applyAlignment="1" applyBorder="1" applyFont="1" applyNumberFormat="1" applyFill="1" applyProtection="1">
      <alignment horizontal="center" vertical="center"/>
    </xf>
    <xf xxid="38" numFmtId="2" fontId="3" fillId="0" borderId="7" xfId="0" applyAlignment="1" applyBorder="1" applyFont="1" applyNumberFormat="1" applyFill="1" applyProtection="1">
      <alignment horizontal="center" vertical="center"/>
    </xf>
    <xf xxid="39" numFmtId="2" fontId="3" fillId="0" borderId="13" xfId="0" applyAlignment="1" applyBorder="1" applyFont="1" applyNumberFormat="1" applyFill="1" applyProtection="1">
      <alignment horizontal="center" vertical="center"/>
    </xf>
    <xf xxid="40" numFmtId="0" fontId="8" fillId="3" borderId="14" xfId="0" applyAlignment="1" applyBorder="1" applyFont="1" applyNumberFormat="1" applyFill="1" applyProtection="1">
      <alignment horizontal="center" vertical="center"/>
    </xf>
    <xf xxid="41" numFmtId="0" fontId="8" fillId="3" borderId="15" xfId="0" applyAlignment="1" applyBorder="1" applyFont="1" applyNumberFormat="1" applyFill="1" applyProtection="1">
      <alignment horizontal="center" vertical="center"/>
    </xf>
    <xf xxid="42" numFmtId="0" fontId="8" fillId="3" borderId="16" xfId="0" applyAlignment="1" applyBorder="1" applyFont="1" applyNumberFormat="1" applyFill="1" applyProtection="1">
      <alignment horizontal="center" vertical="center"/>
    </xf>
    <xf xxid="43" numFmtId="0" fontId="0" fillId="3" borderId="9" xfId="0" applyAlignment="1" applyBorder="1" applyFont="1" applyNumberFormat="1" applyFill="1" applyProtection="1">
      <alignment horizontal="center" vertical="center"/>
    </xf>
    <xf xxid="44" numFmtId="0" fontId="0" fillId="3" borderId="17" xfId="0" applyAlignment="1" applyBorder="1" applyFont="1" applyNumberFormat="1" applyFill="1" applyProtection="1">
      <alignment horizontal="center" vertical="center"/>
    </xf>
    <xf xxid="45" numFmtId="0" fontId="0" fillId="3" borderId="18" xfId="0" applyAlignment="1" applyBorder="1" applyFont="1" applyNumberFormat="1" applyFill="1" applyProtection="1">
      <alignment horizontal="center" vertical="center"/>
    </xf>
    <xf xxid="46" numFmtId="0" fontId="0" fillId="3" borderId="18" xfId="0" applyAlignment="1" applyBorder="1" applyFont="1" applyNumberFormat="1" applyFill="1" applyProtection="1">
      <alignment horizontal="center" vertical="center" wrapText="1"/>
    </xf>
    <xf xxid="47" numFmtId="0" fontId="0" fillId="3" borderId="11" xfId="0" applyAlignment="1" applyBorder="1" applyFont="1" applyNumberFormat="1" applyFill="1" applyProtection="1">
      <alignment horizontal="center" vertical="center" wrapText="1"/>
    </xf>
    <xf xxid="48" numFmtId="0" fontId="2" fillId="2" borderId="18" xfId="0" applyAlignment="1" applyBorder="1" applyFont="1" applyNumberFormat="1" applyFill="1" applyProtection="1">
      <alignment horizontal="center" vertical="center" wrapText="1"/>
    </xf>
    <xf xxid="49" numFmtId="0" fontId="0" fillId="0" borderId="17" xfId="0" applyAlignment="1" applyBorder="1" applyFont="1" applyNumberFormat="1" applyFill="1" applyProtection="1">
      <alignment horizontal="center" vertical="center" wrapText="1"/>
    </xf>
    <xf xxid="50"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2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16"/>
  <sheetViews>
    <sheetView view="normal" workbookViewId="0">
      <selection pane="topLeft" activeCell="C9" sqref="C9"/>
    </sheetView>
  </sheetViews>
  <sheetFormatPr defaultRowHeight="15" baseColWidth="0"/>
  <cols>
    <col min="1" max="1" width="17.56640625" style="0" customWidth="1"/>
    <col min="2" max="4" width="16.56640625" style="0" customWidth="1"/>
    <col min="5" max="5" width="14.8515625" style="0" customWidth="1"/>
    <col min="6" max="6" width="16.56640625" style="0" customWidth="1"/>
    <col min="7" max="7" width="36.56640625" style="0" customWidth="1"/>
    <col min="8" max="16384" width="9.13671875" style="0" customWidth="1"/>
  </cols>
  <sheetData>
    <row r="1" spans="1:1">
      <c r="A1" s="2"/>
    </row>
    <row r="2" spans="2:2" ht="15.95" customHeight="1">
      <c r="B2" s="3" t="s">
        <v>20</v>
      </c>
    </row>
    <row r="3" spans="2:2" ht="12.75" customHeight="1">
      <c r="B3" t="s">
        <v>21</v>
      </c>
    </row>
    <row r="4" ht="15.75" thickBot="1"/>
    <row r="5" spans="2:6" ht="18" customHeight="1" thickBot="1">
      <c r="B5" s="6" t="s">
        <v>17</v>
      </c>
      <c r="F5" s="15" t="s">
        <v>22</v>
      </c>
    </row>
    <row r="7" spans="1:6" s="17" customFormat="1" ht="24.95" customHeight="1">
      <c r="A7" s="33" t="s">
        <v>1</v>
      </c>
      <c r="B7" s="34"/>
      <c r="C7" s="34"/>
      <c r="D7" s="34"/>
      <c r="E7" s="34"/>
      <c r="F7" s="35"/>
    </row>
    <row r="8" spans="1:6" ht="30.75" customHeight="1">
      <c r="A8" s="42" t="s">
        <v>0</v>
      </c>
      <c r="B8" s="43"/>
      <c r="C8" s="44" t="s">
        <v>5</v>
      </c>
      <c r="D8" s="43"/>
      <c r="E8" s="45" t="s">
        <v>11</v>
      </c>
      <c r="F8" s="46"/>
    </row>
    <row r="9" spans="1:6" ht="29.25" customHeight="1" thickBot="1">
      <c r="A9" s="36">
        <f>SUM(B13:B16)</f>
        <v>172</v>
      </c>
      <c r="B9" s="32"/>
      <c r="C9" s="31">
        <f>SUM(C13:C16)</f>
        <v>376950.75</v>
      </c>
      <c r="D9" s="32"/>
      <c r="E9" s="37">
        <f>('Trimestre 1'!H1+'Trimestre 2'!H1+'Trimestre 3'!H1+'Trimestre 4'!H1)/C9</f>
        <v>36.991339478698471</v>
      </c>
      <c r="F9" s="38"/>
    </row>
    <row r="10" spans="1:6" customFormat="1" ht="20.1" customHeight="1" thickBot="1">
      <c r="A10" s="18"/>
      <c r="B10" s="18"/>
      <c r="C10" s="19"/>
      <c r="D10" s="18"/>
      <c r="E10" s="20"/>
      <c r="F10" s="27"/>
    </row>
    <row r="11" spans="1:6" s="17" customFormat="1" ht="24.95" customHeight="1">
      <c r="A11" s="39" t="s">
        <v>2</v>
      </c>
      <c r="B11" s="40"/>
      <c r="C11" s="40"/>
      <c r="D11" s="40"/>
      <c r="E11" s="40"/>
      <c r="F11" s="41"/>
    </row>
    <row r="12" spans="1:10" ht="46.5" customHeight="1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  <c r="G12"/>
      <c r="H12"/>
      <c r="I12"/>
      <c r="J12"/>
    </row>
    <row r="13" spans="1:11" ht="22.5" customHeight="1">
      <c r="A13" s="25" t="s">
        <v>13</v>
      </c>
      <c r="B13" s="14">
        <f>'Trimestre 1'!C1</f>
        <v>35</v>
      </c>
      <c r="C13" s="26">
        <f>'Trimestre 1'!B1</f>
        <v>156101.63</v>
      </c>
      <c r="D13" s="26">
        <f>'Trimestre 1'!G1</f>
        <v>63.253052002083507</v>
      </c>
      <c r="E13" s="26">
        <v>51895.28</v>
      </c>
      <c r="F13" s="30">
        <v>21</v>
      </c>
      <c r="G13" s="4"/>
      <c r="H13" s="5"/>
      <c r="I13" s="5"/>
      <c r="J13"/>
      <c r="K13"/>
    </row>
    <row r="14" spans="1:11" ht="22.5" customHeight="1">
      <c r="A14" s="25" t="s">
        <v>14</v>
      </c>
      <c r="B14" s="14">
        <f>'Trimestre 2'!C1</f>
        <v>57</v>
      </c>
      <c r="C14" s="26">
        <f>'Trimestre 2'!B1</f>
        <v>115311.12000000002</v>
      </c>
      <c r="D14" s="26">
        <f>'Trimestre 2'!G1</f>
        <v>10.026718151727259</v>
      </c>
      <c r="E14" s="26">
        <v>69738.12</v>
      </c>
      <c r="F14" s="30">
        <v>26</v>
      </c>
      <c r="G14"/>
      <c r="H14"/>
      <c r="I14"/>
      <c r="J14"/>
      <c r="K14"/>
    </row>
    <row r="15" spans="1:6" ht="22.5" customHeight="1">
      <c r="A15" s="25" t="s">
        <v>15</v>
      </c>
      <c r="B15" s="14">
        <f>'Trimestre 3'!C1</f>
        <v>35</v>
      </c>
      <c r="C15" s="26">
        <f>'Trimestre 3'!B1</f>
        <v>52237.790000000008</v>
      </c>
      <c r="D15" s="26">
        <f>'Trimestre 3'!G1</f>
        <v>20.750501696185847</v>
      </c>
      <c r="E15" s="26">
        <v>52522.74</v>
      </c>
      <c r="F15" s="30">
        <v>20</v>
      </c>
    </row>
    <row r="16" spans="1:6" ht="21.75" customHeight="1">
      <c r="A16" s="25" t="s">
        <v>16</v>
      </c>
      <c r="B16" s="14">
        <f>'Trimestre 4'!C1</f>
        <v>45</v>
      </c>
      <c r="C16" s="26">
        <f>'Trimestre 4'!B1</f>
        <v>53300.209999999992</v>
      </c>
      <c r="D16" s="26">
        <f>'Trimestre 4'!G1</f>
        <v>34.331125337029626</v>
      </c>
      <c r="E16" s="26">
        <v>7646.39</v>
      </c>
      <c r="F16" s="30">
        <v>7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156101.63</v>
      </c>
      <c r="C1" s="49">
        <f>COUNTA(A4:A203)</f>
        <v>35</v>
      </c>
      <c r="G1" s="13">
        <f>IF(B1&lt;&gt;0,H1/B1,0)</f>
        <v>63.253052002083507</v>
      </c>
      <c r="H1" s="12">
        <f>SUM(H4:H195)</f>
        <v>9873904.52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23</v>
      </c>
      <c r="B4" s="9">
        <v>471.53</v>
      </c>
      <c r="C4" s="10">
        <v>45657</v>
      </c>
      <c r="D4" s="10">
        <v>45678</v>
      </c>
      <c r="E4" s="10"/>
      <c r="F4" s="10"/>
      <c r="G4" s="1">
        <f>D4-C4-(F4-E4)</f>
        <v>21</v>
      </c>
      <c r="H4" s="9">
        <f>B4*G4</f>
        <v>9902.13</v>
      </c>
    </row>
    <row r="5" spans="1:8">
      <c r="A5" s="16" t="s">
        <v>24</v>
      </c>
      <c r="B5" s="9">
        <v>1585.71</v>
      </c>
      <c r="C5" s="10">
        <v>45687</v>
      </c>
      <c r="D5" s="10">
        <v>45678</v>
      </c>
      <c r="E5" s="10"/>
      <c r="F5" s="10"/>
      <c r="G5" s="1">
        <f t="shared" si="0" ref="G5:G68">D5-C5-(F5-E5)</f>
        <v>-9</v>
      </c>
      <c r="H5" s="9">
        <f t="shared" si="1" ref="H5:H68">B5*G5</f>
        <v>-14271.39</v>
      </c>
    </row>
    <row r="6" spans="1:8">
      <c r="A6" s="16" t="s">
        <v>25</v>
      </c>
      <c r="B6" s="9">
        <v>100</v>
      </c>
      <c r="C6" s="10">
        <v>45657</v>
      </c>
      <c r="D6" s="10">
        <v>45678</v>
      </c>
      <c r="E6" s="10"/>
      <c r="F6" s="10"/>
      <c r="G6" s="1">
        <f t="shared" si="0">D6-C6-(F6-E6)</f>
        <v>21</v>
      </c>
      <c r="H6" s="9">
        <f t="shared" si="1">B6*G6</f>
        <v>2100</v>
      </c>
    </row>
    <row r="7" spans="1:8">
      <c r="A7" s="16" t="s">
        <v>26</v>
      </c>
      <c r="B7" s="9">
        <v>2130.42</v>
      </c>
      <c r="C7" s="10">
        <v>45688</v>
      </c>
      <c r="D7" s="10">
        <v>45678</v>
      </c>
      <c r="E7" s="10"/>
      <c r="F7" s="10"/>
      <c r="G7" s="1">
        <f t="shared" si="0">D7-C7-(F7-E7)</f>
        <v>-10</v>
      </c>
      <c r="H7" s="9">
        <f t="shared" si="1">B7*G7</f>
        <v>-21304.2</v>
      </c>
    </row>
    <row r="8" spans="1:8">
      <c r="A8" s="16" t="s">
        <v>27</v>
      </c>
      <c r="B8" s="9">
        <v>270</v>
      </c>
      <c r="C8" s="10">
        <v>45688</v>
      </c>
      <c r="D8" s="10">
        <v>45678</v>
      </c>
      <c r="E8" s="10"/>
      <c r="F8" s="10"/>
      <c r="G8" s="1">
        <f t="shared" si="0">D8-C8-(F8-E8)</f>
        <v>-10</v>
      </c>
      <c r="H8" s="9">
        <f t="shared" si="1">B8*G8</f>
        <v>-2700</v>
      </c>
    </row>
    <row r="9" spans="1:8">
      <c r="A9" s="16" t="s">
        <v>28</v>
      </c>
      <c r="B9" s="9">
        <v>333.2</v>
      </c>
      <c r="C9" s="10">
        <v>45657</v>
      </c>
      <c r="D9" s="10">
        <v>45678</v>
      </c>
      <c r="E9" s="10"/>
      <c r="F9" s="10"/>
      <c r="G9" s="1">
        <f t="shared" si="0">D9-C9-(F9-E9)</f>
        <v>21</v>
      </c>
      <c r="H9" s="9">
        <f t="shared" si="1">B9*G9</f>
        <v>6997.2</v>
      </c>
    </row>
    <row r="10" spans="1:8">
      <c r="A10" s="16" t="s">
        <v>29</v>
      </c>
      <c r="B10" s="9">
        <v>600</v>
      </c>
      <c r="C10" s="10">
        <v>45646</v>
      </c>
      <c r="D10" s="10">
        <v>45678</v>
      </c>
      <c r="E10" s="10"/>
      <c r="F10" s="10"/>
      <c r="G10" s="1">
        <f t="shared" si="0">D10-C10-(F10-E10)</f>
        <v>32</v>
      </c>
      <c r="H10" s="9">
        <f t="shared" si="1">B10*G10</f>
        <v>19200</v>
      </c>
    </row>
    <row r="11" spans="1:8">
      <c r="A11" s="16" t="s">
        <v>30</v>
      </c>
      <c r="B11" s="9">
        <v>200</v>
      </c>
      <c r="C11" s="10">
        <v>45656</v>
      </c>
      <c r="D11" s="10">
        <v>45678</v>
      </c>
      <c r="E11" s="10"/>
      <c r="F11" s="10"/>
      <c r="G11" s="1">
        <f t="shared" si="0">D11-C11-(F11-E11)</f>
        <v>22</v>
      </c>
      <c r="H11" s="9">
        <f t="shared" si="1">B11*G11</f>
        <v>4400</v>
      </c>
    </row>
    <row r="12" spans="1:8">
      <c r="A12" s="16" t="s">
        <v>31</v>
      </c>
      <c r="B12" s="9">
        <v>60415</v>
      </c>
      <c r="C12" s="10">
        <v>45595</v>
      </c>
      <c r="D12" s="10">
        <v>45678</v>
      </c>
      <c r="E12" s="10"/>
      <c r="F12" s="10"/>
      <c r="G12" s="1">
        <f t="shared" si="0">D12-C12-(F12-E12)</f>
        <v>83</v>
      </c>
      <c r="H12" s="9">
        <f t="shared" si="1">B12*G12</f>
        <v>5014445</v>
      </c>
    </row>
    <row r="13" spans="1:8">
      <c r="A13" s="16" t="s">
        <v>32</v>
      </c>
      <c r="B13" s="9">
        <v>10693.7</v>
      </c>
      <c r="C13" s="10">
        <v>45648</v>
      </c>
      <c r="D13" s="10">
        <v>45678</v>
      </c>
      <c r="E13" s="10"/>
      <c r="F13" s="10"/>
      <c r="G13" s="1">
        <f t="shared" si="0">D13-C13-(F13-E13)</f>
        <v>30</v>
      </c>
      <c r="H13" s="9">
        <f t="shared" si="1">B13*G13</f>
        <v>320811</v>
      </c>
    </row>
    <row r="14" spans="1:8">
      <c r="A14" s="16" t="s">
        <v>33</v>
      </c>
      <c r="B14" s="9">
        <v>1548.75</v>
      </c>
      <c r="C14" s="10">
        <v>45586</v>
      </c>
      <c r="D14" s="10">
        <v>45678</v>
      </c>
      <c r="E14" s="10"/>
      <c r="F14" s="10"/>
      <c r="G14" s="1">
        <f t="shared" si="0">D14-C14-(F14-E14)</f>
        <v>92</v>
      </c>
      <c r="H14" s="9">
        <f t="shared" si="1">B14*G14</f>
        <v>142485</v>
      </c>
    </row>
    <row r="15" spans="1:8">
      <c r="A15" s="16" t="s">
        <v>34</v>
      </c>
      <c r="B15" s="9">
        <v>108.95</v>
      </c>
      <c r="C15" s="10">
        <v>45700</v>
      </c>
      <c r="D15" s="10">
        <v>45708</v>
      </c>
      <c r="E15" s="10"/>
      <c r="F15" s="10"/>
      <c r="G15" s="1">
        <f t="shared" si="0">D15-C15-(F15-E15)</f>
        <v>8</v>
      </c>
      <c r="H15" s="9">
        <f t="shared" si="1">B15*G15</f>
        <v>871.6</v>
      </c>
    </row>
    <row r="16" spans="1:8">
      <c r="A16" s="16" t="s">
        <v>35</v>
      </c>
      <c r="B16" s="9">
        <v>2898</v>
      </c>
      <c r="C16" s="10">
        <v>45716</v>
      </c>
      <c r="D16" s="10">
        <v>45708</v>
      </c>
      <c r="E16" s="10"/>
      <c r="F16" s="10"/>
      <c r="G16" s="1">
        <f t="shared" si="0">D16-C16-(F16-E16)</f>
        <v>-8</v>
      </c>
      <c r="H16" s="9">
        <f t="shared" si="1">B16*G16</f>
        <v>-23184</v>
      </c>
    </row>
    <row r="17" spans="1:8">
      <c r="A17" s="16" t="s">
        <v>36</v>
      </c>
      <c r="B17" s="9">
        <v>520.2</v>
      </c>
      <c r="C17" s="10">
        <v>45675</v>
      </c>
      <c r="D17" s="10">
        <v>45708</v>
      </c>
      <c r="E17" s="10"/>
      <c r="F17" s="10"/>
      <c r="G17" s="1">
        <f t="shared" si="0">D17-C17-(F17-E17)</f>
        <v>33</v>
      </c>
      <c r="H17" s="9">
        <f t="shared" si="1">B17*G17</f>
        <v>17166.6</v>
      </c>
    </row>
    <row r="18" spans="1:8">
      <c r="A18" s="16" t="s">
        <v>37</v>
      </c>
      <c r="B18" s="9">
        <v>1475.41</v>
      </c>
      <c r="C18" s="10">
        <v>45672</v>
      </c>
      <c r="D18" s="10">
        <v>45708</v>
      </c>
      <c r="E18" s="10"/>
      <c r="F18" s="10"/>
      <c r="G18" s="1">
        <f t="shared" si="0">D18-C18-(F18-E18)</f>
        <v>36</v>
      </c>
      <c r="H18" s="9">
        <f t="shared" si="1">B18*G18</f>
        <v>53114.76</v>
      </c>
    </row>
    <row r="19" spans="1:8">
      <c r="A19" s="16" t="s">
        <v>38</v>
      </c>
      <c r="B19" s="9">
        <v>3942</v>
      </c>
      <c r="C19" s="10">
        <v>45711</v>
      </c>
      <c r="D19" s="10">
        <v>45708</v>
      </c>
      <c r="E19" s="10"/>
      <c r="F19" s="10"/>
      <c r="G19" s="1">
        <f t="shared" si="0">D19-C19-(F19-E19)</f>
        <v>-3</v>
      </c>
      <c r="H19" s="9">
        <f t="shared" si="1">B19*G19</f>
        <v>-11826</v>
      </c>
    </row>
    <row r="20" spans="1:8">
      <c r="A20" s="16" t="s">
        <v>39</v>
      </c>
      <c r="B20" s="9">
        <v>2654</v>
      </c>
      <c r="C20" s="10">
        <v>45686</v>
      </c>
      <c r="D20" s="10">
        <v>45708</v>
      </c>
      <c r="E20" s="10"/>
      <c r="F20" s="10"/>
      <c r="G20" s="1">
        <f t="shared" si="0">D20-C20-(F20-E20)</f>
        <v>22</v>
      </c>
      <c r="H20" s="9">
        <f t="shared" si="1">B20*G20</f>
        <v>58388</v>
      </c>
    </row>
    <row r="21" spans="1:8">
      <c r="A21" s="16" t="s">
        <v>40</v>
      </c>
      <c r="B21" s="9">
        <v>650</v>
      </c>
      <c r="C21" s="10">
        <v>45687</v>
      </c>
      <c r="D21" s="10">
        <v>45708</v>
      </c>
      <c r="E21" s="10"/>
      <c r="F21" s="10"/>
      <c r="G21" s="1">
        <f t="shared" si="0">D21-C21-(F21-E21)</f>
        <v>21</v>
      </c>
      <c r="H21" s="9">
        <f t="shared" si="1">B21*G21</f>
        <v>13650</v>
      </c>
    </row>
    <row r="22" spans="1:8">
      <c r="A22" s="16" t="s">
        <v>41</v>
      </c>
      <c r="B22" s="9">
        <v>660</v>
      </c>
      <c r="C22" s="10">
        <v>45698</v>
      </c>
      <c r="D22" s="10">
        <v>45708</v>
      </c>
      <c r="E22" s="10"/>
      <c r="F22" s="10"/>
      <c r="G22" s="1">
        <f t="shared" si="0">D22-C22-(F22-E22)</f>
        <v>10</v>
      </c>
      <c r="H22" s="9">
        <f t="shared" si="1">B22*G22</f>
        <v>6600</v>
      </c>
    </row>
    <row r="23" spans="1:8">
      <c r="A23" s="16" t="s">
        <v>42</v>
      </c>
      <c r="B23" s="9">
        <v>349</v>
      </c>
      <c r="C23" s="10">
        <v>45705</v>
      </c>
      <c r="D23" s="10">
        <v>45708</v>
      </c>
      <c r="E23" s="10"/>
      <c r="F23" s="10"/>
      <c r="G23" s="1">
        <f t="shared" si="0">D23-C23-(F23-E23)</f>
        <v>3</v>
      </c>
      <c r="H23" s="9">
        <f t="shared" si="1">B23*G23</f>
        <v>1047</v>
      </c>
    </row>
    <row r="24" spans="1:8">
      <c r="A24" s="16" t="s">
        <v>43</v>
      </c>
      <c r="B24" s="9">
        <v>5426.46</v>
      </c>
      <c r="C24" s="10">
        <v>45716</v>
      </c>
      <c r="D24" s="10">
        <v>45708</v>
      </c>
      <c r="E24" s="10"/>
      <c r="F24" s="10"/>
      <c r="G24" s="1">
        <f t="shared" si="0">D24-C24-(F24-E24)</f>
        <v>-8</v>
      </c>
      <c r="H24" s="9">
        <f t="shared" si="1">B24*G24</f>
        <v>-43411.68</v>
      </c>
    </row>
    <row r="25" spans="1:8">
      <c r="A25" s="16" t="s">
        <v>44</v>
      </c>
      <c r="B25" s="9">
        <v>873.3</v>
      </c>
      <c r="C25" s="10">
        <v>45747</v>
      </c>
      <c r="D25" s="10">
        <v>45708</v>
      </c>
      <c r="E25" s="10"/>
      <c r="F25" s="10"/>
      <c r="G25" s="1">
        <f t="shared" si="0">D25-C25-(F25-E25)</f>
        <v>-39</v>
      </c>
      <c r="H25" s="9">
        <f t="shared" si="1">B25*G25</f>
        <v>-34058.7</v>
      </c>
    </row>
    <row r="26" spans="1:8">
      <c r="A26" s="16" t="s">
        <v>45</v>
      </c>
      <c r="B26" s="9">
        <v>325.95</v>
      </c>
      <c r="C26" s="10">
        <v>45688</v>
      </c>
      <c r="D26" s="10">
        <v>45708</v>
      </c>
      <c r="E26" s="10"/>
      <c r="F26" s="10"/>
      <c r="G26" s="1">
        <f t="shared" si="0">D26-C26-(F26-E26)</f>
        <v>20</v>
      </c>
      <c r="H26" s="9">
        <f t="shared" si="1">B26*G26</f>
        <v>6519</v>
      </c>
    </row>
    <row r="27" spans="1:8">
      <c r="A27" s="16" t="s">
        <v>46</v>
      </c>
      <c r="B27" s="9">
        <v>270</v>
      </c>
      <c r="C27" s="10">
        <v>45747</v>
      </c>
      <c r="D27" s="10">
        <v>45708</v>
      </c>
      <c r="E27" s="10"/>
      <c r="F27" s="10"/>
      <c r="G27" s="1">
        <f t="shared" si="0">D27-C27-(F27-E27)</f>
        <v>-39</v>
      </c>
      <c r="H27" s="9">
        <f t="shared" si="1">B27*G27</f>
        <v>-10530</v>
      </c>
    </row>
    <row r="28" spans="1:8">
      <c r="A28" s="16" t="s">
        <v>47</v>
      </c>
      <c r="B28" s="9">
        <v>570</v>
      </c>
      <c r="C28" s="10">
        <v>45718</v>
      </c>
      <c r="D28" s="10">
        <v>45708</v>
      </c>
      <c r="E28" s="10"/>
      <c r="F28" s="10"/>
      <c r="G28" s="1">
        <f t="shared" si="0">D28-C28-(F28-E28)</f>
        <v>-10</v>
      </c>
      <c r="H28" s="9">
        <f t="shared" si="1">B28*G28</f>
        <v>-5700</v>
      </c>
    </row>
    <row r="29" spans="1:8">
      <c r="A29" s="16" t="s">
        <v>48</v>
      </c>
      <c r="B29" s="9">
        <v>3600</v>
      </c>
      <c r="C29" s="10">
        <v>45716</v>
      </c>
      <c r="D29" s="10">
        <v>45708</v>
      </c>
      <c r="E29" s="10"/>
      <c r="F29" s="10"/>
      <c r="G29" s="1">
        <f t="shared" si="0">D29-C29-(F29-E29)</f>
        <v>-8</v>
      </c>
      <c r="H29" s="9">
        <f t="shared" si="1">B29*G29</f>
        <v>-28800</v>
      </c>
    </row>
    <row r="30" spans="1:8">
      <c r="A30" s="16" t="s">
        <v>49</v>
      </c>
      <c r="B30" s="9">
        <v>41.05</v>
      </c>
      <c r="C30" s="10">
        <v>45724</v>
      </c>
      <c r="D30" s="10">
        <v>45708</v>
      </c>
      <c r="E30" s="10"/>
      <c r="F30" s="10"/>
      <c r="G30" s="1">
        <f t="shared" si="0">D30-C30-(F30-E30)</f>
        <v>-16</v>
      </c>
      <c r="H30" s="9">
        <f t="shared" si="1">B30*G30</f>
        <v>-656.8</v>
      </c>
    </row>
    <row r="31" spans="1:8">
      <c r="A31" s="16" t="s">
        <v>50</v>
      </c>
      <c r="B31" s="9">
        <v>100</v>
      </c>
      <c r="C31" s="10">
        <v>45688</v>
      </c>
      <c r="D31" s="10">
        <v>45708</v>
      </c>
      <c r="E31" s="10"/>
      <c r="F31" s="10"/>
      <c r="G31" s="1">
        <f t="shared" si="0">D31-C31-(F31-E31)</f>
        <v>20</v>
      </c>
      <c r="H31" s="9">
        <f t="shared" si="1">B31*G31</f>
        <v>2000</v>
      </c>
    </row>
    <row r="32" spans="1:8">
      <c r="A32" s="16" t="s">
        <v>51</v>
      </c>
      <c r="B32" s="9">
        <v>200</v>
      </c>
      <c r="C32" s="10">
        <v>45701</v>
      </c>
      <c r="D32" s="10">
        <v>45708</v>
      </c>
      <c r="E32" s="10"/>
      <c r="F32" s="10"/>
      <c r="G32" s="1">
        <f t="shared" si="0">D32-C32-(F32-E32)</f>
        <v>7</v>
      </c>
      <c r="H32" s="9">
        <f t="shared" si="1">B32*G32</f>
        <v>1400</v>
      </c>
    </row>
    <row r="33" spans="1:8">
      <c r="A33" s="16" t="s">
        <v>52</v>
      </c>
      <c r="B33" s="9">
        <v>1950</v>
      </c>
      <c r="C33" s="10">
        <v>45701</v>
      </c>
      <c r="D33" s="10">
        <v>45708</v>
      </c>
      <c r="E33" s="10"/>
      <c r="F33" s="10"/>
      <c r="G33" s="1">
        <f t="shared" si="0">D33-C33-(F33-E33)</f>
        <v>7</v>
      </c>
      <c r="H33" s="9">
        <f t="shared" si="1">B33*G33</f>
        <v>13650</v>
      </c>
    </row>
    <row r="34" spans="1:8">
      <c r="A34" s="16" t="s">
        <v>53</v>
      </c>
      <c r="B34" s="9">
        <v>949</v>
      </c>
      <c r="C34" s="10">
        <v>45698</v>
      </c>
      <c r="D34" s="10">
        <v>45708</v>
      </c>
      <c r="E34" s="10"/>
      <c r="F34" s="10"/>
      <c r="G34" s="1">
        <f t="shared" si="0">D34-C34-(F34-E34)</f>
        <v>10</v>
      </c>
      <c r="H34" s="9">
        <f t="shared" si="1">B34*G34</f>
        <v>9490</v>
      </c>
    </row>
    <row r="35" spans="1:8">
      <c r="A35" s="16" t="s">
        <v>54</v>
      </c>
      <c r="B35" s="9">
        <v>770</v>
      </c>
      <c r="C35" s="10">
        <v>45691</v>
      </c>
      <c r="D35" s="10">
        <v>45708</v>
      </c>
      <c r="E35" s="10"/>
      <c r="F35" s="10"/>
      <c r="G35" s="1">
        <f t="shared" si="0">D35-C35-(F35-E35)</f>
        <v>17</v>
      </c>
      <c r="H35" s="9">
        <f t="shared" si="1">B35*G35</f>
        <v>13090</v>
      </c>
    </row>
    <row r="36" spans="1:8">
      <c r="A36" s="16" t="s">
        <v>55</v>
      </c>
      <c r="B36" s="9">
        <v>360</v>
      </c>
      <c r="C36" s="10">
        <v>45765</v>
      </c>
      <c r="D36" s="10">
        <v>45728</v>
      </c>
      <c r="E36" s="10"/>
      <c r="F36" s="10"/>
      <c r="G36" s="1">
        <f t="shared" si="0">D36-C36-(F36-E36)</f>
        <v>-37</v>
      </c>
      <c r="H36" s="9">
        <f t="shared" si="1">B36*G36</f>
        <v>-13320</v>
      </c>
    </row>
    <row r="37" spans="1:8">
      <c r="A37" s="16" t="s">
        <v>56</v>
      </c>
      <c r="B37" s="9">
        <v>12860</v>
      </c>
      <c r="C37" s="10">
        <v>45648</v>
      </c>
      <c r="D37" s="10">
        <v>45737</v>
      </c>
      <c r="E37" s="10"/>
      <c r="F37" s="10"/>
      <c r="G37" s="1">
        <f t="shared" si="0">D37-C37-(F37-E37)</f>
        <v>89</v>
      </c>
      <c r="H37" s="9">
        <f t="shared" si="1">B37*G37</f>
        <v>1144540</v>
      </c>
    </row>
    <row r="38" spans="1:8">
      <c r="A38" s="16" t="s">
        <v>57</v>
      </c>
      <c r="B38" s="9">
        <v>36200</v>
      </c>
      <c r="C38" s="10">
        <v>45648</v>
      </c>
      <c r="D38" s="10">
        <v>45737</v>
      </c>
      <c r="E38" s="10"/>
      <c r="F38" s="10"/>
      <c r="G38" s="1">
        <f t="shared" si="0">D38-C38-(F38-E38)</f>
        <v>89</v>
      </c>
      <c r="H38" s="9">
        <f t="shared" si="1">B38*G38</f>
        <v>3221800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115311.12000000002</v>
      </c>
      <c r="C1" s="49">
        <f>COUNTA(A4:A203)</f>
        <v>57</v>
      </c>
      <c r="G1" s="13">
        <f>IF(B1&lt;&gt;0,H1/B1,0)</f>
        <v>10.026718151727259</v>
      </c>
      <c r="H1" s="12">
        <f>SUM(H4:H195)</f>
        <v>1156192.1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58</v>
      </c>
      <c r="B4" s="9">
        <v>300</v>
      </c>
      <c r="C4" s="10">
        <v>45716</v>
      </c>
      <c r="D4" s="10">
        <v>45758</v>
      </c>
      <c r="E4" s="10"/>
      <c r="F4" s="10"/>
      <c r="G4" s="1">
        <f>D4-C4-(F4-E4)</f>
        <v>42</v>
      </c>
      <c r="H4" s="9">
        <f>B4*G4</f>
        <v>12600</v>
      </c>
    </row>
    <row r="5" spans="1:8">
      <c r="A5" s="16" t="s">
        <v>59</v>
      </c>
      <c r="B5" s="9">
        <v>180</v>
      </c>
      <c r="C5" s="10">
        <v>45707</v>
      </c>
      <c r="D5" s="10">
        <v>45758</v>
      </c>
      <c r="E5" s="10"/>
      <c r="F5" s="10"/>
      <c r="G5" s="1">
        <f t="shared" si="0" ref="G5:G68">D5-C5-(F5-E5)</f>
        <v>51</v>
      </c>
      <c r="H5" s="9">
        <f t="shared" si="1" ref="H5:H68">B5*G5</f>
        <v>9180</v>
      </c>
    </row>
    <row r="6" spans="1:8">
      <c r="A6" s="16" t="s">
        <v>60</v>
      </c>
      <c r="B6" s="9">
        <v>723.65</v>
      </c>
      <c r="C6" s="10">
        <v>45705</v>
      </c>
      <c r="D6" s="10">
        <v>45758</v>
      </c>
      <c r="E6" s="10"/>
      <c r="F6" s="10"/>
      <c r="G6" s="1">
        <f t="shared" si="0">D6-C6-(F6-E6)</f>
        <v>53</v>
      </c>
      <c r="H6" s="9">
        <f t="shared" si="1">B6*G6</f>
        <v>38353.45</v>
      </c>
    </row>
    <row r="7" spans="1:8">
      <c r="A7" s="16" t="s">
        <v>61</v>
      </c>
      <c r="B7" s="9">
        <v>1149.76</v>
      </c>
      <c r="C7" s="10">
        <v>45705</v>
      </c>
      <c r="D7" s="10">
        <v>45758</v>
      </c>
      <c r="E7" s="10"/>
      <c r="F7" s="10"/>
      <c r="G7" s="1">
        <f t="shared" si="0">D7-C7-(F7-E7)</f>
        <v>53</v>
      </c>
      <c r="H7" s="9">
        <f t="shared" si="1">B7*G7</f>
        <v>60937.28</v>
      </c>
    </row>
    <row r="8" spans="1:8">
      <c r="A8" s="16" t="s">
        <v>62</v>
      </c>
      <c r="B8" s="9">
        <v>250</v>
      </c>
      <c r="C8" s="10">
        <v>45740</v>
      </c>
      <c r="D8" s="10">
        <v>45758</v>
      </c>
      <c r="E8" s="10"/>
      <c r="F8" s="10"/>
      <c r="G8" s="1">
        <f t="shared" si="0">D8-C8-(F8-E8)</f>
        <v>18</v>
      </c>
      <c r="H8" s="9">
        <f t="shared" si="1">B8*G8</f>
        <v>4500</v>
      </c>
    </row>
    <row r="9" spans="1:8">
      <c r="A9" s="16" t="s">
        <v>63</v>
      </c>
      <c r="B9" s="9">
        <v>250</v>
      </c>
      <c r="C9" s="10">
        <v>45740</v>
      </c>
      <c r="D9" s="10">
        <v>45758</v>
      </c>
      <c r="E9" s="10"/>
      <c r="F9" s="10"/>
      <c r="G9" s="1">
        <f t="shared" si="0">D9-C9-(F9-E9)</f>
        <v>18</v>
      </c>
      <c r="H9" s="9">
        <f t="shared" si="1">B9*G9</f>
        <v>4500</v>
      </c>
    </row>
    <row r="10" spans="1:8">
      <c r="A10" s="16" t="s">
        <v>64</v>
      </c>
      <c r="B10" s="9">
        <v>270</v>
      </c>
      <c r="C10" s="10">
        <v>45747</v>
      </c>
      <c r="D10" s="10">
        <v>45758</v>
      </c>
      <c r="E10" s="10"/>
      <c r="F10" s="10"/>
      <c r="G10" s="1">
        <f t="shared" si="0">D10-C10-(F10-E10)</f>
        <v>11</v>
      </c>
      <c r="H10" s="9">
        <f t="shared" si="1">B10*G10</f>
        <v>2970</v>
      </c>
    </row>
    <row r="11" spans="1:8">
      <c r="A11" s="16" t="s">
        <v>65</v>
      </c>
      <c r="B11" s="9">
        <v>300</v>
      </c>
      <c r="C11" s="10">
        <v>45727</v>
      </c>
      <c r="D11" s="10">
        <v>45758</v>
      </c>
      <c r="E11" s="10"/>
      <c r="F11" s="10"/>
      <c r="G11" s="1">
        <f t="shared" si="0">D11-C11-(F11-E11)</f>
        <v>31</v>
      </c>
      <c r="H11" s="9">
        <f t="shared" si="1">B11*G11</f>
        <v>9300</v>
      </c>
    </row>
    <row r="12" spans="1:8">
      <c r="A12" s="16" t="s">
        <v>66</v>
      </c>
      <c r="B12" s="9">
        <v>39.19</v>
      </c>
      <c r="C12" s="10">
        <v>45751</v>
      </c>
      <c r="D12" s="10">
        <v>45758</v>
      </c>
      <c r="E12" s="10"/>
      <c r="F12" s="10"/>
      <c r="G12" s="1">
        <f t="shared" si="0">D12-C12-(F12-E12)</f>
        <v>7</v>
      </c>
      <c r="H12" s="9">
        <f t="shared" si="1">B12*G12</f>
        <v>274.33</v>
      </c>
    </row>
    <row r="13" spans="1:8">
      <c r="A13" s="16" t="s">
        <v>67</v>
      </c>
      <c r="B13" s="9">
        <v>3339.43</v>
      </c>
      <c r="C13" s="10">
        <v>45747</v>
      </c>
      <c r="D13" s="10">
        <v>45758</v>
      </c>
      <c r="E13" s="10"/>
      <c r="F13" s="10"/>
      <c r="G13" s="1">
        <f t="shared" si="0">D13-C13-(F13-E13)</f>
        <v>11</v>
      </c>
      <c r="H13" s="9">
        <f t="shared" si="1">B13*G13</f>
        <v>36733.73</v>
      </c>
    </row>
    <row r="14" spans="1:8">
      <c r="A14" s="16" t="s">
        <v>68</v>
      </c>
      <c r="B14" s="9">
        <v>2000</v>
      </c>
      <c r="C14" s="10">
        <v>45692</v>
      </c>
      <c r="D14" s="10">
        <v>45758</v>
      </c>
      <c r="E14" s="10"/>
      <c r="F14" s="10"/>
      <c r="G14" s="1">
        <f t="shared" si="0">D14-C14-(F14-E14)</f>
        <v>66</v>
      </c>
      <c r="H14" s="9">
        <f t="shared" si="1">B14*G14</f>
        <v>132000</v>
      </c>
    </row>
    <row r="15" spans="1:8">
      <c r="A15" s="16" t="s">
        <v>69</v>
      </c>
      <c r="B15" s="9">
        <v>1585.91</v>
      </c>
      <c r="C15" s="10">
        <v>45730</v>
      </c>
      <c r="D15" s="10">
        <v>45758</v>
      </c>
      <c r="E15" s="10"/>
      <c r="F15" s="10"/>
      <c r="G15" s="1">
        <f t="shared" si="0">D15-C15-(F15-E15)</f>
        <v>28</v>
      </c>
      <c r="H15" s="9">
        <f t="shared" si="1">B15*G15</f>
        <v>44405.48</v>
      </c>
    </row>
    <row r="16" spans="1:8">
      <c r="A16" s="16" t="s">
        <v>70</v>
      </c>
      <c r="B16" s="9">
        <v>200</v>
      </c>
      <c r="C16" s="10">
        <v>45716</v>
      </c>
      <c r="D16" s="10">
        <v>45758</v>
      </c>
      <c r="E16" s="10"/>
      <c r="F16" s="10"/>
      <c r="G16" s="1">
        <f t="shared" si="0">D16-C16-(F16-E16)</f>
        <v>42</v>
      </c>
      <c r="H16" s="9">
        <f t="shared" si="1">B16*G16</f>
        <v>8400</v>
      </c>
    </row>
    <row r="17" spans="1:8">
      <c r="A17" s="16" t="s">
        <v>71</v>
      </c>
      <c r="B17" s="9">
        <v>100</v>
      </c>
      <c r="C17" s="10">
        <v>45716</v>
      </c>
      <c r="D17" s="10">
        <v>45758</v>
      </c>
      <c r="E17" s="10"/>
      <c r="F17" s="10"/>
      <c r="G17" s="1">
        <f t="shared" si="0">D17-C17-(F17-E17)</f>
        <v>42</v>
      </c>
      <c r="H17" s="9">
        <f t="shared" si="1">B17*G17</f>
        <v>4200</v>
      </c>
    </row>
    <row r="18" spans="1:8">
      <c r="A18" s="16" t="s">
        <v>72</v>
      </c>
      <c r="B18" s="9">
        <v>199.45</v>
      </c>
      <c r="C18" s="10">
        <v>45716</v>
      </c>
      <c r="D18" s="10">
        <v>45758</v>
      </c>
      <c r="E18" s="10"/>
      <c r="F18" s="10"/>
      <c r="G18" s="1">
        <f t="shared" si="0">D18-C18-(F18-E18)</f>
        <v>42</v>
      </c>
      <c r="H18" s="9">
        <f t="shared" si="1">B18*G18</f>
        <v>8376.9</v>
      </c>
    </row>
    <row r="19" spans="1:8">
      <c r="A19" s="16" t="s">
        <v>73</v>
      </c>
      <c r="B19" s="9">
        <v>160.89</v>
      </c>
      <c r="C19" s="10">
        <v>45777</v>
      </c>
      <c r="D19" s="10">
        <v>45758</v>
      </c>
      <c r="E19" s="10"/>
      <c r="F19" s="10"/>
      <c r="G19" s="1">
        <f t="shared" si="0">D19-C19-(F19-E19)</f>
        <v>-19</v>
      </c>
      <c r="H19" s="9">
        <f t="shared" si="1">B19*G19</f>
        <v>-3056.91</v>
      </c>
    </row>
    <row r="20" spans="1:8">
      <c r="A20" s="16" t="s">
        <v>74</v>
      </c>
      <c r="B20" s="9">
        <v>22.15</v>
      </c>
      <c r="C20" s="10">
        <v>45784</v>
      </c>
      <c r="D20" s="10">
        <v>45758</v>
      </c>
      <c r="E20" s="10"/>
      <c r="F20" s="10"/>
      <c r="G20" s="1">
        <f t="shared" si="0">D20-C20-(F20-E20)</f>
        <v>-26</v>
      </c>
      <c r="H20" s="9">
        <f t="shared" si="1">B20*G20</f>
        <v>-575.9</v>
      </c>
    </row>
    <row r="21" spans="1:8">
      <c r="A21" s="16" t="s">
        <v>75</v>
      </c>
      <c r="B21" s="9">
        <v>3876.13</v>
      </c>
      <c r="C21" s="10">
        <v>45808</v>
      </c>
      <c r="D21" s="10">
        <v>45758</v>
      </c>
      <c r="E21" s="10"/>
      <c r="F21" s="10"/>
      <c r="G21" s="1">
        <f t="shared" si="0">D21-C21-(F21-E21)</f>
        <v>-50</v>
      </c>
      <c r="H21" s="9">
        <f t="shared" si="1">B21*G21</f>
        <v>-193806.5</v>
      </c>
    </row>
    <row r="22" spans="1:8">
      <c r="A22" s="16" t="s">
        <v>76</v>
      </c>
      <c r="B22" s="9">
        <v>900</v>
      </c>
      <c r="C22" s="10">
        <v>45749</v>
      </c>
      <c r="D22" s="10">
        <v>45758</v>
      </c>
      <c r="E22" s="10"/>
      <c r="F22" s="10"/>
      <c r="G22" s="1">
        <f t="shared" si="0">D22-C22-(F22-E22)</f>
        <v>9</v>
      </c>
      <c r="H22" s="9">
        <f t="shared" si="1">B22*G22</f>
        <v>8100</v>
      </c>
    </row>
    <row r="23" spans="1:8">
      <c r="A23" s="16" t="s">
        <v>77</v>
      </c>
      <c r="B23" s="9">
        <v>7686</v>
      </c>
      <c r="C23" s="10">
        <v>45761</v>
      </c>
      <c r="D23" s="10">
        <v>45758</v>
      </c>
      <c r="E23" s="10"/>
      <c r="F23" s="10"/>
      <c r="G23" s="1">
        <f t="shared" si="0">D23-C23-(F23-E23)</f>
        <v>-3</v>
      </c>
      <c r="H23" s="9">
        <f t="shared" si="1">B23*G23</f>
        <v>-23058</v>
      </c>
    </row>
    <row r="24" spans="1:8">
      <c r="A24" s="16" t="s">
        <v>78</v>
      </c>
      <c r="B24" s="9">
        <v>842.19</v>
      </c>
      <c r="C24" s="10">
        <v>45747</v>
      </c>
      <c r="D24" s="10">
        <v>45758</v>
      </c>
      <c r="E24" s="10"/>
      <c r="F24" s="10"/>
      <c r="G24" s="1">
        <f t="shared" si="0">D24-C24-(F24-E24)</f>
        <v>11</v>
      </c>
      <c r="H24" s="9">
        <f t="shared" si="1">B24*G24</f>
        <v>9264.09</v>
      </c>
    </row>
    <row r="25" spans="1:8">
      <c r="A25" s="16" t="s">
        <v>79</v>
      </c>
      <c r="B25" s="9">
        <v>11470</v>
      </c>
      <c r="C25" s="10">
        <v>45750</v>
      </c>
      <c r="D25" s="10">
        <v>45758</v>
      </c>
      <c r="E25" s="10"/>
      <c r="F25" s="10"/>
      <c r="G25" s="1">
        <f t="shared" si="0">D25-C25-(F25-E25)</f>
        <v>8</v>
      </c>
      <c r="H25" s="9">
        <f t="shared" si="1">B25*G25</f>
        <v>91760</v>
      </c>
    </row>
    <row r="26" spans="1:8">
      <c r="A26" s="16" t="s">
        <v>80</v>
      </c>
      <c r="B26" s="9">
        <v>100</v>
      </c>
      <c r="C26" s="10">
        <v>45747</v>
      </c>
      <c r="D26" s="10">
        <v>45758</v>
      </c>
      <c r="E26" s="10"/>
      <c r="F26" s="10"/>
      <c r="G26" s="1">
        <f t="shared" si="0">D26-C26-(F26-E26)</f>
        <v>11</v>
      </c>
      <c r="H26" s="9">
        <f t="shared" si="1">B26*G26</f>
        <v>1100</v>
      </c>
    </row>
    <row r="27" spans="1:8">
      <c r="A27" s="16" t="s">
        <v>81</v>
      </c>
      <c r="B27" s="9">
        <v>251.1</v>
      </c>
      <c r="C27" s="10">
        <v>45747</v>
      </c>
      <c r="D27" s="10">
        <v>45758</v>
      </c>
      <c r="E27" s="10"/>
      <c r="F27" s="10"/>
      <c r="G27" s="1">
        <f t="shared" si="0">D27-C27-(F27-E27)</f>
        <v>11</v>
      </c>
      <c r="H27" s="9">
        <f t="shared" si="1">B27*G27</f>
        <v>2762.1</v>
      </c>
    </row>
    <row r="28" spans="1:8">
      <c r="A28" s="16" t="s">
        <v>82</v>
      </c>
      <c r="B28" s="9">
        <v>294.29</v>
      </c>
      <c r="C28" s="10">
        <v>45808</v>
      </c>
      <c r="D28" s="10">
        <v>45758</v>
      </c>
      <c r="E28" s="10"/>
      <c r="F28" s="10"/>
      <c r="G28" s="1">
        <f t="shared" si="0">D28-C28-(F28-E28)</f>
        <v>-50</v>
      </c>
      <c r="H28" s="9">
        <f t="shared" si="1">B28*G28</f>
        <v>-14714.5</v>
      </c>
    </row>
    <row r="29" spans="1:8">
      <c r="A29" s="16" t="s">
        <v>83</v>
      </c>
      <c r="B29" s="9">
        <v>3211.72</v>
      </c>
      <c r="C29" s="10">
        <v>45748</v>
      </c>
      <c r="D29" s="10">
        <v>45758</v>
      </c>
      <c r="E29" s="10"/>
      <c r="F29" s="10"/>
      <c r="G29" s="1">
        <f t="shared" si="0">D29-C29-(F29-E29)</f>
        <v>10</v>
      </c>
      <c r="H29" s="9">
        <f t="shared" si="1">B29*G29</f>
        <v>32117.2</v>
      </c>
    </row>
    <row r="30" spans="1:8">
      <c r="A30" s="16" t="s">
        <v>84</v>
      </c>
      <c r="B30" s="9">
        <v>270</v>
      </c>
      <c r="C30" s="10">
        <v>45777</v>
      </c>
      <c r="D30" s="10">
        <v>45758</v>
      </c>
      <c r="E30" s="10"/>
      <c r="F30" s="10"/>
      <c r="G30" s="1">
        <f t="shared" si="0">D30-C30-(F30-E30)</f>
        <v>-19</v>
      </c>
      <c r="H30" s="9">
        <f t="shared" si="1">B30*G30</f>
        <v>-5130</v>
      </c>
    </row>
    <row r="31" spans="1:8">
      <c r="A31" s="16" t="s">
        <v>85</v>
      </c>
      <c r="B31" s="9">
        <v>1190</v>
      </c>
      <c r="C31" s="10">
        <v>45807</v>
      </c>
      <c r="D31" s="10">
        <v>45758</v>
      </c>
      <c r="E31" s="10"/>
      <c r="F31" s="10"/>
      <c r="G31" s="1">
        <f t="shared" si="0">D31-C31-(F31-E31)</f>
        <v>-49</v>
      </c>
      <c r="H31" s="9">
        <f t="shared" si="1">B31*G31</f>
        <v>-58310</v>
      </c>
    </row>
    <row r="32" spans="1:8">
      <c r="A32" s="16" t="s">
        <v>86</v>
      </c>
      <c r="B32" s="9">
        <v>1945.93</v>
      </c>
      <c r="C32" s="10">
        <v>45777</v>
      </c>
      <c r="D32" s="10">
        <v>45758</v>
      </c>
      <c r="E32" s="10"/>
      <c r="F32" s="10"/>
      <c r="G32" s="1">
        <f t="shared" si="0">D32-C32-(F32-E32)</f>
        <v>-19</v>
      </c>
      <c r="H32" s="9">
        <f t="shared" si="1">B32*G32</f>
        <v>-36972.67</v>
      </c>
    </row>
    <row r="33" spans="1:8">
      <c r="A33" s="16" t="s">
        <v>87</v>
      </c>
      <c r="B33" s="9">
        <v>990</v>
      </c>
      <c r="C33" s="10">
        <v>45740</v>
      </c>
      <c r="D33" s="10">
        <v>45758</v>
      </c>
      <c r="E33" s="10"/>
      <c r="F33" s="10"/>
      <c r="G33" s="1">
        <f t="shared" si="0">D33-C33-(F33-E33)</f>
        <v>18</v>
      </c>
      <c r="H33" s="9">
        <f t="shared" si="1">B33*G33</f>
        <v>17820</v>
      </c>
    </row>
    <row r="34" spans="1:8">
      <c r="A34" s="16" t="s">
        <v>88</v>
      </c>
      <c r="B34" s="9">
        <v>300</v>
      </c>
      <c r="C34" s="10">
        <v>45737</v>
      </c>
      <c r="D34" s="10">
        <v>45758</v>
      </c>
      <c r="E34" s="10"/>
      <c r="F34" s="10"/>
      <c r="G34" s="1">
        <f t="shared" si="0">D34-C34-(F34-E34)</f>
        <v>21</v>
      </c>
      <c r="H34" s="9">
        <f t="shared" si="1">B34*G34</f>
        <v>6300</v>
      </c>
    </row>
    <row r="35" spans="1:8">
      <c r="A35" s="16" t="s">
        <v>89</v>
      </c>
      <c r="B35" s="9">
        <v>440</v>
      </c>
      <c r="C35" s="10">
        <v>45747</v>
      </c>
      <c r="D35" s="10">
        <v>45758</v>
      </c>
      <c r="E35" s="10"/>
      <c r="F35" s="10"/>
      <c r="G35" s="1">
        <f t="shared" si="0">D35-C35-(F35-E35)</f>
        <v>11</v>
      </c>
      <c r="H35" s="9">
        <f t="shared" si="1">B35*G35</f>
        <v>4840</v>
      </c>
    </row>
    <row r="36" spans="1:8">
      <c r="A36" s="16" t="s">
        <v>90</v>
      </c>
      <c r="B36" s="9">
        <v>10000</v>
      </c>
      <c r="C36" s="10">
        <v>45752</v>
      </c>
      <c r="D36" s="10">
        <v>45771</v>
      </c>
      <c r="E36" s="10"/>
      <c r="F36" s="10"/>
      <c r="G36" s="1">
        <f t="shared" si="0">D36-C36-(F36-E36)</f>
        <v>19</v>
      </c>
      <c r="H36" s="9">
        <f t="shared" si="1">B36*G36</f>
        <v>190000</v>
      </c>
    </row>
    <row r="37" spans="1:8">
      <c r="A37" s="16" t="s">
        <v>90</v>
      </c>
      <c r="B37" s="9">
        <v>23000</v>
      </c>
      <c r="C37" s="10">
        <v>45752</v>
      </c>
      <c r="D37" s="10">
        <v>45779</v>
      </c>
      <c r="E37" s="10"/>
      <c r="F37" s="10"/>
      <c r="G37" s="1">
        <f t="shared" si="0">D37-C37-(F37-E37)</f>
        <v>27</v>
      </c>
      <c r="H37" s="9">
        <f t="shared" si="1">B37*G37</f>
        <v>621000</v>
      </c>
    </row>
    <row r="38" spans="1:8">
      <c r="A38" s="16" t="s">
        <v>91</v>
      </c>
      <c r="B38" s="9">
        <v>800</v>
      </c>
      <c r="C38" s="10">
        <v>45799</v>
      </c>
      <c r="D38" s="10">
        <v>45805</v>
      </c>
      <c r="E38" s="10"/>
      <c r="F38" s="10"/>
      <c r="G38" s="1">
        <f t="shared" si="0">D38-C38-(F38-E38)</f>
        <v>6</v>
      </c>
      <c r="H38" s="9">
        <f t="shared" si="1">B38*G38</f>
        <v>4800</v>
      </c>
    </row>
    <row r="39" spans="1:8">
      <c r="A39" s="16" t="s">
        <v>92</v>
      </c>
      <c r="B39" s="9">
        <v>3600</v>
      </c>
      <c r="C39" s="10">
        <v>45858</v>
      </c>
      <c r="D39" s="10">
        <v>45805</v>
      </c>
      <c r="E39" s="10"/>
      <c r="F39" s="10"/>
      <c r="G39" s="1">
        <f t="shared" si="0">D39-C39-(F39-E39)</f>
        <v>-53</v>
      </c>
      <c r="H39" s="9">
        <f t="shared" si="1">B39*G39</f>
        <v>-190800</v>
      </c>
    </row>
    <row r="40" spans="1:8">
      <c r="A40" s="16" t="s">
        <v>93</v>
      </c>
      <c r="B40" s="9">
        <v>18130</v>
      </c>
      <c r="C40" s="10">
        <v>45798</v>
      </c>
      <c r="D40" s="10">
        <v>45805</v>
      </c>
      <c r="E40" s="10"/>
      <c r="F40" s="10"/>
      <c r="G40" s="1">
        <f t="shared" si="0">D40-C40-(F40-E40)</f>
        <v>7</v>
      </c>
      <c r="H40" s="9">
        <f t="shared" si="1">B40*G40</f>
        <v>126910</v>
      </c>
    </row>
    <row r="41" spans="1:8">
      <c r="A41" s="16" t="s">
        <v>94</v>
      </c>
      <c r="B41" s="9">
        <v>547.27</v>
      </c>
      <c r="C41" s="10">
        <v>45803</v>
      </c>
      <c r="D41" s="10">
        <v>45805</v>
      </c>
      <c r="E41" s="10"/>
      <c r="F41" s="10"/>
      <c r="G41" s="1">
        <f t="shared" si="0">D41-C41-(F41-E41)</f>
        <v>2</v>
      </c>
      <c r="H41" s="9">
        <f t="shared" si="1">B41*G41</f>
        <v>1094.54</v>
      </c>
    </row>
    <row r="42" spans="1:8">
      <c r="A42" s="16" t="s">
        <v>95</v>
      </c>
      <c r="B42" s="9">
        <v>220</v>
      </c>
      <c r="C42" s="10">
        <v>45797</v>
      </c>
      <c r="D42" s="10">
        <v>45805</v>
      </c>
      <c r="E42" s="10"/>
      <c r="F42" s="10"/>
      <c r="G42" s="1">
        <f t="shared" si="0">D42-C42-(F42-E42)</f>
        <v>8</v>
      </c>
      <c r="H42" s="9">
        <f t="shared" si="1">B42*G42</f>
        <v>1760</v>
      </c>
    </row>
    <row r="43" spans="1:8">
      <c r="A43" s="16" t="s">
        <v>96</v>
      </c>
      <c r="B43" s="9">
        <v>1616</v>
      </c>
      <c r="C43" s="10">
        <v>45838</v>
      </c>
      <c r="D43" s="10">
        <v>45805</v>
      </c>
      <c r="E43" s="10"/>
      <c r="F43" s="10"/>
      <c r="G43" s="1">
        <f t="shared" si="0">D43-C43-(F43-E43)</f>
        <v>-33</v>
      </c>
      <c r="H43" s="9">
        <f t="shared" si="1">B43*G43</f>
        <v>-53328</v>
      </c>
    </row>
    <row r="44" spans="1:8">
      <c r="A44" s="16" t="s">
        <v>97</v>
      </c>
      <c r="B44" s="9">
        <v>846.13</v>
      </c>
      <c r="C44" s="10">
        <v>45808</v>
      </c>
      <c r="D44" s="10">
        <v>45805</v>
      </c>
      <c r="E44" s="10"/>
      <c r="F44" s="10"/>
      <c r="G44" s="1">
        <f t="shared" si="0">D44-C44-(F44-E44)</f>
        <v>-3</v>
      </c>
      <c r="H44" s="9">
        <f t="shared" si="1">B44*G44</f>
        <v>-2538.39</v>
      </c>
    </row>
    <row r="45" spans="1:8">
      <c r="A45" s="16" t="s">
        <v>98</v>
      </c>
      <c r="B45" s="9">
        <v>270</v>
      </c>
      <c r="C45" s="10">
        <v>45808</v>
      </c>
      <c r="D45" s="10">
        <v>45805</v>
      </c>
      <c r="E45" s="10"/>
      <c r="F45" s="10"/>
      <c r="G45" s="1">
        <f t="shared" si="0">D45-C45-(F45-E45)</f>
        <v>-3</v>
      </c>
      <c r="H45" s="9">
        <f t="shared" si="1">B45*G45</f>
        <v>-810</v>
      </c>
    </row>
    <row r="46" spans="1:8">
      <c r="A46" s="16" t="s">
        <v>99</v>
      </c>
      <c r="B46" s="9">
        <v>190</v>
      </c>
      <c r="C46" s="10">
        <v>45782</v>
      </c>
      <c r="D46" s="10">
        <v>45805</v>
      </c>
      <c r="E46" s="10"/>
      <c r="F46" s="10"/>
      <c r="G46" s="1">
        <f t="shared" si="0">D46-C46-(F46-E46)</f>
        <v>23</v>
      </c>
      <c r="H46" s="9">
        <f t="shared" si="1">B46*G46</f>
        <v>4370</v>
      </c>
    </row>
    <row r="47" spans="1:8">
      <c r="A47" s="16" t="s">
        <v>100</v>
      </c>
      <c r="B47" s="9">
        <v>3113.02</v>
      </c>
      <c r="C47" s="10">
        <v>45776</v>
      </c>
      <c r="D47" s="10">
        <v>45805</v>
      </c>
      <c r="E47" s="10"/>
      <c r="F47" s="10"/>
      <c r="G47" s="1">
        <f t="shared" si="0">D47-C47-(F47-E47)</f>
        <v>29</v>
      </c>
      <c r="H47" s="9">
        <f t="shared" si="1">B47*G47</f>
        <v>90277.58</v>
      </c>
    </row>
    <row r="48" spans="1:8">
      <c r="A48" s="16" t="s">
        <v>101</v>
      </c>
      <c r="B48" s="9">
        <v>100</v>
      </c>
      <c r="C48" s="10">
        <v>45777</v>
      </c>
      <c r="D48" s="10">
        <v>45805</v>
      </c>
      <c r="E48" s="10"/>
      <c r="F48" s="10"/>
      <c r="G48" s="1">
        <f t="shared" si="0">D48-C48-(F48-E48)</f>
        <v>28</v>
      </c>
      <c r="H48" s="9">
        <f t="shared" si="1">B48*G48</f>
        <v>2800</v>
      </c>
    </row>
    <row r="49" spans="1:8">
      <c r="A49" s="16" t="s">
        <v>102</v>
      </c>
      <c r="B49" s="9">
        <v>250</v>
      </c>
      <c r="C49" s="10">
        <v>45803</v>
      </c>
      <c r="D49" s="10">
        <v>45805</v>
      </c>
      <c r="E49" s="10"/>
      <c r="F49" s="10"/>
      <c r="G49" s="1">
        <f t="shared" si="0">D49-C49-(F49-E49)</f>
        <v>2</v>
      </c>
      <c r="H49" s="9">
        <f t="shared" si="1">B49*G49</f>
        <v>500</v>
      </c>
    </row>
    <row r="50" spans="1:8">
      <c r="A50" s="16" t="s">
        <v>103</v>
      </c>
      <c r="B50" s="9">
        <v>1680</v>
      </c>
      <c r="C50" s="10">
        <v>45803</v>
      </c>
      <c r="D50" s="10">
        <v>45805</v>
      </c>
      <c r="E50" s="10"/>
      <c r="F50" s="10"/>
      <c r="G50" s="1">
        <f t="shared" si="0">D50-C50-(F50-E50)</f>
        <v>2</v>
      </c>
      <c r="H50" s="9">
        <f t="shared" si="1">B50*G50</f>
        <v>3360</v>
      </c>
    </row>
    <row r="51" spans="1:8">
      <c r="A51" s="16" t="s">
        <v>104</v>
      </c>
      <c r="B51" s="9">
        <v>27.36</v>
      </c>
      <c r="C51" s="10">
        <v>45816</v>
      </c>
      <c r="D51" s="10">
        <v>45805</v>
      </c>
      <c r="E51" s="10"/>
      <c r="F51" s="10"/>
      <c r="G51" s="1">
        <f t="shared" si="0">D51-C51-(F51-E51)</f>
        <v>-11</v>
      </c>
      <c r="H51" s="9">
        <f t="shared" si="1">B51*G51</f>
        <v>-300.96</v>
      </c>
    </row>
    <row r="52" spans="1:8">
      <c r="A52" s="16" t="s">
        <v>105</v>
      </c>
      <c r="B52" s="9">
        <v>263.8</v>
      </c>
      <c r="C52" s="10">
        <v>45777</v>
      </c>
      <c r="D52" s="10">
        <v>45805</v>
      </c>
      <c r="E52" s="10"/>
      <c r="F52" s="10"/>
      <c r="G52" s="1">
        <f t="shared" si="0">D52-C52-(F52-E52)</f>
        <v>28</v>
      </c>
      <c r="H52" s="9">
        <f t="shared" si="1">B52*G52</f>
        <v>7386.4</v>
      </c>
    </row>
    <row r="53" spans="1:8">
      <c r="A53" s="16" t="s">
        <v>106</v>
      </c>
      <c r="B53" s="9">
        <v>575</v>
      </c>
      <c r="C53" s="10">
        <v>45786</v>
      </c>
      <c r="D53" s="10">
        <v>45805</v>
      </c>
      <c r="E53" s="10"/>
      <c r="F53" s="10"/>
      <c r="G53" s="1">
        <f t="shared" si="0">D53-C53-(F53-E53)</f>
        <v>19</v>
      </c>
      <c r="H53" s="9">
        <f t="shared" si="1">B53*G53</f>
        <v>10925</v>
      </c>
    </row>
    <row r="54" spans="1:8">
      <c r="A54" s="16" t="s">
        <v>107</v>
      </c>
      <c r="B54" s="9">
        <v>142.15</v>
      </c>
      <c r="C54" s="10">
        <v>45838</v>
      </c>
      <c r="D54" s="10">
        <v>45805</v>
      </c>
      <c r="E54" s="10"/>
      <c r="F54" s="10"/>
      <c r="G54" s="1">
        <f t="shared" si="0">D54-C54-(F54-E54)</f>
        <v>-33</v>
      </c>
      <c r="H54" s="9">
        <f t="shared" si="1">B54*G54</f>
        <v>-4690.95</v>
      </c>
    </row>
    <row r="55" spans="1:8">
      <c r="A55" s="16" t="s">
        <v>108</v>
      </c>
      <c r="B55" s="9">
        <v>300</v>
      </c>
      <c r="C55" s="10">
        <v>45775</v>
      </c>
      <c r="D55" s="10">
        <v>45805</v>
      </c>
      <c r="E55" s="10"/>
      <c r="F55" s="10"/>
      <c r="G55" s="1">
        <f t="shared" si="0">D55-C55-(F55-E55)</f>
        <v>30</v>
      </c>
      <c r="H55" s="9">
        <f t="shared" si="1">B55*G55</f>
        <v>9000</v>
      </c>
    </row>
    <row r="56" spans="1:8">
      <c r="A56" s="16" t="s">
        <v>109</v>
      </c>
      <c r="B56" s="9">
        <v>900</v>
      </c>
      <c r="C56" s="10">
        <v>45775</v>
      </c>
      <c r="D56" s="10">
        <v>45805</v>
      </c>
      <c r="E56" s="10"/>
      <c r="F56" s="10"/>
      <c r="G56" s="1">
        <f t="shared" si="0">D56-C56-(F56-E56)</f>
        <v>30</v>
      </c>
      <c r="H56" s="9">
        <f t="shared" si="1">B56*G56</f>
        <v>27000</v>
      </c>
    </row>
    <row r="57" spans="1:8">
      <c r="A57" s="16" t="s">
        <v>110</v>
      </c>
      <c r="B57" s="9">
        <v>200</v>
      </c>
      <c r="C57" s="10">
        <v>45777</v>
      </c>
      <c r="D57" s="10">
        <v>45805</v>
      </c>
      <c r="E57" s="10"/>
      <c r="F57" s="10"/>
      <c r="G57" s="1">
        <f t="shared" si="0">D57-C57-(F57-E57)</f>
        <v>28</v>
      </c>
      <c r="H57" s="9">
        <f t="shared" si="1">B57*G57</f>
        <v>5600</v>
      </c>
    </row>
    <row r="58" spans="1:8">
      <c r="A58" s="16" t="s">
        <v>111</v>
      </c>
      <c r="B58" s="9">
        <v>340</v>
      </c>
      <c r="C58" s="10">
        <v>45758</v>
      </c>
      <c r="D58" s="10">
        <v>45805</v>
      </c>
      <c r="E58" s="10"/>
      <c r="F58" s="10"/>
      <c r="G58" s="1">
        <f t="shared" si="0">D58-C58-(F58-E58)</f>
        <v>47</v>
      </c>
      <c r="H58" s="9">
        <f t="shared" si="1">B58*G58</f>
        <v>15980</v>
      </c>
    </row>
    <row r="59" spans="1:8">
      <c r="A59" s="16" t="s">
        <v>112</v>
      </c>
      <c r="B59" s="9">
        <v>850</v>
      </c>
      <c r="C59" s="10">
        <v>45775</v>
      </c>
      <c r="D59" s="10">
        <v>45805</v>
      </c>
      <c r="E59" s="10"/>
      <c r="F59" s="10"/>
      <c r="G59" s="1">
        <f t="shared" si="0">D59-C59-(F59-E59)</f>
        <v>30</v>
      </c>
      <c r="H59" s="9">
        <f t="shared" si="1">B59*G59</f>
        <v>25500</v>
      </c>
    </row>
    <row r="60" spans="1:8">
      <c r="A60" s="16" t="s">
        <v>113</v>
      </c>
      <c r="B60" s="9">
        <v>2512.6</v>
      </c>
      <c r="C60" s="10">
        <v>45787</v>
      </c>
      <c r="D60" s="10">
        <v>45805</v>
      </c>
      <c r="E60" s="10"/>
      <c r="F60" s="10"/>
      <c r="G60" s="1">
        <f t="shared" si="0">D60-C60-(F60-E60)</f>
        <v>18</v>
      </c>
      <c r="H60" s="9">
        <f t="shared" si="1">B60*G60</f>
        <v>45226.8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52237.790000000008</v>
      </c>
      <c r="C1" s="49">
        <f>COUNTA(A4:A203)</f>
        <v>35</v>
      </c>
      <c r="G1" s="13">
        <f>IF(B1&lt;&gt;0,H1/B1,0)</f>
        <v>20.750501696185847</v>
      </c>
      <c r="H1" s="12">
        <f>SUM(H4:H195)</f>
        <v>1083960.35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114</v>
      </c>
      <c r="B4" s="9">
        <v>1813.11</v>
      </c>
      <c r="C4" s="10">
        <v>45820</v>
      </c>
      <c r="D4" s="10">
        <v>45846</v>
      </c>
      <c r="E4" s="10"/>
      <c r="F4" s="10"/>
      <c r="G4" s="1">
        <f>D4-C4-(F4-E4)</f>
        <v>26</v>
      </c>
      <c r="H4" s="9">
        <f>B4*G4</f>
        <v>47140.86</v>
      </c>
    </row>
    <row r="5" spans="1:8">
      <c r="A5" s="16" t="s">
        <v>115</v>
      </c>
      <c r="B5" s="9">
        <v>1849.37</v>
      </c>
      <c r="C5" s="10">
        <v>45846</v>
      </c>
      <c r="D5" s="10">
        <v>45846</v>
      </c>
      <c r="E5" s="10"/>
      <c r="F5" s="10"/>
      <c r="G5" s="1">
        <f t="shared" si="0" ref="G5:G68">D5-C5-(F5-E5)</f>
        <v>0</v>
      </c>
      <c r="H5" s="9">
        <f t="shared" si="1" ref="H5:H68">B5*G5</f>
        <v>0</v>
      </c>
    </row>
    <row r="6" spans="1:8">
      <c r="A6" s="16" t="s">
        <v>116</v>
      </c>
      <c r="B6" s="9">
        <v>390.7</v>
      </c>
      <c r="C6" s="10">
        <v>45818</v>
      </c>
      <c r="D6" s="10">
        <v>45866</v>
      </c>
      <c r="E6" s="10"/>
      <c r="F6" s="10"/>
      <c r="G6" s="1">
        <f t="shared" si="0">D6-C6-(F6-E6)</f>
        <v>48</v>
      </c>
      <c r="H6" s="9">
        <f t="shared" si="1">B6*G6</f>
        <v>18753.6</v>
      </c>
    </row>
    <row r="7" spans="1:8">
      <c r="A7" s="16" t="s">
        <v>117</v>
      </c>
      <c r="B7" s="9">
        <v>3829.5</v>
      </c>
      <c r="C7" s="10">
        <v>45858</v>
      </c>
      <c r="D7" s="10">
        <v>45846</v>
      </c>
      <c r="E7" s="10"/>
      <c r="F7" s="10"/>
      <c r="G7" s="1">
        <f t="shared" si="0">D7-C7-(F7-E7)</f>
        <v>-12</v>
      </c>
      <c r="H7" s="9">
        <f t="shared" si="1">B7*G7</f>
        <v>-45954</v>
      </c>
    </row>
    <row r="8" spans="1:8">
      <c r="A8" s="16" t="s">
        <v>118</v>
      </c>
      <c r="B8" s="9">
        <v>6399</v>
      </c>
      <c r="C8" s="10">
        <v>45858</v>
      </c>
      <c r="D8" s="10">
        <v>45846</v>
      </c>
      <c r="E8" s="10"/>
      <c r="F8" s="10"/>
      <c r="G8" s="1">
        <f t="shared" si="0">D8-C8-(F8-E8)</f>
        <v>-12</v>
      </c>
      <c r="H8" s="9">
        <f t="shared" si="1">B8*G8</f>
        <v>-76788</v>
      </c>
    </row>
    <row r="9" spans="1:8">
      <c r="A9" s="16" t="s">
        <v>119</v>
      </c>
      <c r="B9" s="9">
        <v>270</v>
      </c>
      <c r="C9" s="10">
        <v>45869</v>
      </c>
      <c r="D9" s="10">
        <v>45866</v>
      </c>
      <c r="E9" s="10"/>
      <c r="F9" s="10"/>
      <c r="G9" s="1">
        <f t="shared" si="0">D9-C9-(F9-E9)</f>
        <v>-3</v>
      </c>
      <c r="H9" s="9">
        <f t="shared" si="1">B9*G9</f>
        <v>-810</v>
      </c>
    </row>
    <row r="10" spans="1:8">
      <c r="A10" s="16" t="s">
        <v>120</v>
      </c>
      <c r="B10" s="9">
        <v>133.15</v>
      </c>
      <c r="C10" s="10">
        <v>45838</v>
      </c>
      <c r="D10" s="10">
        <v>45866</v>
      </c>
      <c r="E10" s="10"/>
      <c r="F10" s="10"/>
      <c r="G10" s="1">
        <f t="shared" si="0">D10-C10-(F10-E10)</f>
        <v>28</v>
      </c>
      <c r="H10" s="9">
        <f t="shared" si="1">B10*G10</f>
        <v>3728.2</v>
      </c>
    </row>
    <row r="11" spans="1:8">
      <c r="A11" s="16" t="s">
        <v>121</v>
      </c>
      <c r="B11" s="9">
        <v>914.2</v>
      </c>
      <c r="C11" s="10">
        <v>45898</v>
      </c>
      <c r="D11" s="10">
        <v>45866</v>
      </c>
      <c r="E11" s="10"/>
      <c r="F11" s="10"/>
      <c r="G11" s="1">
        <f t="shared" si="0">D11-C11-(F11-E11)</f>
        <v>-32</v>
      </c>
      <c r="H11" s="9">
        <f t="shared" si="1">B11*G11</f>
        <v>-29254.4</v>
      </c>
    </row>
    <row r="12" spans="1:8">
      <c r="A12" s="16" t="s">
        <v>122</v>
      </c>
      <c r="B12" s="9">
        <v>34.03</v>
      </c>
      <c r="C12" s="10">
        <v>45875</v>
      </c>
      <c r="D12" s="10">
        <v>45866</v>
      </c>
      <c r="E12" s="10"/>
      <c r="F12" s="10"/>
      <c r="G12" s="1">
        <f t="shared" si="0">D12-C12-(F12-E12)</f>
        <v>-9</v>
      </c>
      <c r="H12" s="9">
        <f t="shared" si="1">B12*G12</f>
        <v>-306.27</v>
      </c>
    </row>
    <row r="13" spans="1:8">
      <c r="A13" s="16" t="s">
        <v>123</v>
      </c>
      <c r="B13" s="9">
        <v>100</v>
      </c>
      <c r="C13" s="10">
        <v>45838</v>
      </c>
      <c r="D13" s="10">
        <v>45866</v>
      </c>
      <c r="E13" s="10"/>
      <c r="F13" s="10"/>
      <c r="G13" s="1">
        <f t="shared" si="0">D13-C13-(F13-E13)</f>
        <v>28</v>
      </c>
      <c r="H13" s="9">
        <f t="shared" si="1">B13*G13</f>
        <v>2800</v>
      </c>
    </row>
    <row r="14" spans="1:8">
      <c r="A14" s="16" t="s">
        <v>124</v>
      </c>
      <c r="B14" s="9">
        <v>48</v>
      </c>
      <c r="C14" s="10">
        <v>45879</v>
      </c>
      <c r="D14" s="10">
        <v>45866</v>
      </c>
      <c r="E14" s="10"/>
      <c r="F14" s="10"/>
      <c r="G14" s="1">
        <f t="shared" si="0">D14-C14-(F14-E14)</f>
        <v>-13</v>
      </c>
      <c r="H14" s="9">
        <f t="shared" si="1">B14*G14</f>
        <v>-624</v>
      </c>
    </row>
    <row r="15" spans="1:8">
      <c r="A15" s="16" t="s">
        <v>125</v>
      </c>
      <c r="B15" s="9">
        <v>794.34</v>
      </c>
      <c r="C15" s="10">
        <v>45834</v>
      </c>
      <c r="D15" s="10">
        <v>45866</v>
      </c>
      <c r="E15" s="10"/>
      <c r="F15" s="10"/>
      <c r="G15" s="1">
        <f t="shared" si="0">D15-C15-(F15-E15)</f>
        <v>32</v>
      </c>
      <c r="H15" s="9">
        <f t="shared" si="1">B15*G15</f>
        <v>25418.88</v>
      </c>
    </row>
    <row r="16" spans="1:8">
      <c r="A16" s="16" t="s">
        <v>126</v>
      </c>
      <c r="B16" s="9">
        <v>1501</v>
      </c>
      <c r="C16" s="10">
        <v>45835</v>
      </c>
      <c r="D16" s="10">
        <v>45866</v>
      </c>
      <c r="E16" s="10"/>
      <c r="F16" s="10"/>
      <c r="G16" s="1">
        <f t="shared" si="0">D16-C16-(F16-E16)</f>
        <v>31</v>
      </c>
      <c r="H16" s="9">
        <f t="shared" si="1">B16*G16</f>
        <v>46531</v>
      </c>
    </row>
    <row r="17" spans="1:8">
      <c r="A17" s="16" t="s">
        <v>127</v>
      </c>
      <c r="B17" s="9">
        <v>145.99</v>
      </c>
      <c r="C17" s="10">
        <v>45869</v>
      </c>
      <c r="D17" s="10">
        <v>45866</v>
      </c>
      <c r="E17" s="10"/>
      <c r="F17" s="10"/>
      <c r="G17" s="1">
        <f t="shared" si="0">D17-C17-(F17-E17)</f>
        <v>-3</v>
      </c>
      <c r="H17" s="9">
        <f t="shared" si="1">B17*G17</f>
        <v>-437.97</v>
      </c>
    </row>
    <row r="18" spans="1:8">
      <c r="A18" s="16" t="s">
        <v>128</v>
      </c>
      <c r="B18" s="9">
        <v>73.44</v>
      </c>
      <c r="C18" s="10">
        <v>45900</v>
      </c>
      <c r="D18" s="10">
        <v>45866</v>
      </c>
      <c r="E18" s="10"/>
      <c r="F18" s="10"/>
      <c r="G18" s="1">
        <f t="shared" si="0">D18-C18-(F18-E18)</f>
        <v>-34</v>
      </c>
      <c r="H18" s="9">
        <f t="shared" si="1">B18*G18</f>
        <v>-2496.96</v>
      </c>
    </row>
    <row r="19" spans="1:8">
      <c r="A19" s="16" t="s">
        <v>129</v>
      </c>
      <c r="B19" s="9">
        <v>1970</v>
      </c>
      <c r="C19" s="10">
        <v>45747</v>
      </c>
      <c r="D19" s="10">
        <v>45866</v>
      </c>
      <c r="E19" s="10"/>
      <c r="F19" s="10"/>
      <c r="G19" s="1">
        <f t="shared" si="0">D19-C19-(F19-E19)</f>
        <v>119</v>
      </c>
      <c r="H19" s="9">
        <f t="shared" si="1">B19*G19</f>
        <v>234430</v>
      </c>
    </row>
    <row r="20" spans="1:8">
      <c r="A20" s="16" t="s">
        <v>130</v>
      </c>
      <c r="B20" s="9">
        <v>660</v>
      </c>
      <c r="C20" s="10">
        <v>45747</v>
      </c>
      <c r="D20" s="10">
        <v>45866</v>
      </c>
      <c r="E20" s="10"/>
      <c r="F20" s="10"/>
      <c r="G20" s="1">
        <f t="shared" si="0">D20-C20-(F20-E20)</f>
        <v>119</v>
      </c>
      <c r="H20" s="9">
        <f t="shared" si="1">B20*G20</f>
        <v>78540</v>
      </c>
    </row>
    <row r="21" spans="1:8">
      <c r="A21" s="16" t="s">
        <v>131</v>
      </c>
      <c r="B21" s="9">
        <v>132.88</v>
      </c>
      <c r="C21" s="10">
        <v>45851</v>
      </c>
      <c r="D21" s="10">
        <v>45866</v>
      </c>
      <c r="E21" s="10"/>
      <c r="F21" s="10"/>
      <c r="G21" s="1">
        <f t="shared" si="0">D21-C21-(F21-E21)</f>
        <v>15</v>
      </c>
      <c r="H21" s="9">
        <f t="shared" si="1">B21*G21</f>
        <v>1993.2</v>
      </c>
    </row>
    <row r="22" spans="1:8">
      <c r="A22" s="16" t="s">
        <v>132</v>
      </c>
      <c r="B22" s="9">
        <v>200</v>
      </c>
      <c r="C22" s="10">
        <v>45838</v>
      </c>
      <c r="D22" s="10">
        <v>45866</v>
      </c>
      <c r="E22" s="10"/>
      <c r="F22" s="10"/>
      <c r="G22" s="1">
        <f t="shared" si="0">D22-C22-(F22-E22)</f>
        <v>28</v>
      </c>
      <c r="H22" s="9">
        <f t="shared" si="1">B22*G22</f>
        <v>5600</v>
      </c>
    </row>
    <row r="23" spans="1:8">
      <c r="A23" s="16" t="s">
        <v>133</v>
      </c>
      <c r="B23" s="9">
        <v>724.72</v>
      </c>
      <c r="C23" s="10">
        <v>45869</v>
      </c>
      <c r="D23" s="10">
        <v>45866</v>
      </c>
      <c r="E23" s="10"/>
      <c r="F23" s="10"/>
      <c r="G23" s="1">
        <f t="shared" si="0">D23-C23-(F23-E23)</f>
        <v>-3</v>
      </c>
      <c r="H23" s="9">
        <f t="shared" si="1">B23*G23</f>
        <v>-2174.16</v>
      </c>
    </row>
    <row r="24" spans="1:8">
      <c r="A24" s="16" t="s">
        <v>134</v>
      </c>
      <c r="B24" s="9">
        <v>950</v>
      </c>
      <c r="C24" s="10">
        <v>45813</v>
      </c>
      <c r="D24" s="10">
        <v>45866</v>
      </c>
      <c r="E24" s="10"/>
      <c r="F24" s="10"/>
      <c r="G24" s="1">
        <f t="shared" si="0">D24-C24-(F24-E24)</f>
        <v>53</v>
      </c>
      <c r="H24" s="9">
        <f t="shared" si="1">B24*G24</f>
        <v>50350</v>
      </c>
    </row>
    <row r="25" spans="1:8">
      <c r="A25" s="16" t="s">
        <v>135</v>
      </c>
      <c r="B25" s="9">
        <v>900</v>
      </c>
      <c r="C25" s="10">
        <v>45838</v>
      </c>
      <c r="D25" s="10">
        <v>45866</v>
      </c>
      <c r="E25" s="10"/>
      <c r="F25" s="10"/>
      <c r="G25" s="1">
        <f t="shared" si="0">D25-C25-(F25-E25)</f>
        <v>28</v>
      </c>
      <c r="H25" s="9">
        <f t="shared" si="1">B25*G25</f>
        <v>25200</v>
      </c>
    </row>
    <row r="26" spans="1:8">
      <c r="A26" s="16" t="s">
        <v>136</v>
      </c>
      <c r="B26" s="9">
        <v>2100</v>
      </c>
      <c r="C26" s="10">
        <v>45814</v>
      </c>
      <c r="D26" s="10">
        <v>45866</v>
      </c>
      <c r="E26" s="10"/>
      <c r="F26" s="10"/>
      <c r="G26" s="1">
        <f t="shared" si="0">D26-C26-(F26-E26)</f>
        <v>52</v>
      </c>
      <c r="H26" s="9">
        <f t="shared" si="1">B26*G26</f>
        <v>109200</v>
      </c>
    </row>
    <row r="27" spans="1:8">
      <c r="A27" s="16" t="s">
        <v>137</v>
      </c>
      <c r="B27" s="9">
        <v>390.52</v>
      </c>
      <c r="C27" s="10">
        <v>45841</v>
      </c>
      <c r="D27" s="10">
        <v>45866</v>
      </c>
      <c r="E27" s="10"/>
      <c r="F27" s="10"/>
      <c r="G27" s="1">
        <f t="shared" si="0">D27-C27-(F27-E27)</f>
        <v>25</v>
      </c>
      <c r="H27" s="9">
        <f t="shared" si="1">B27*G27</f>
        <v>9763</v>
      </c>
    </row>
    <row r="28" spans="1:8">
      <c r="A28" s="16" t="s">
        <v>138</v>
      </c>
      <c r="B28" s="9">
        <v>24.53</v>
      </c>
      <c r="C28" s="10">
        <v>45843</v>
      </c>
      <c r="D28" s="10">
        <v>45866</v>
      </c>
      <c r="E28" s="10"/>
      <c r="F28" s="10"/>
      <c r="G28" s="1">
        <f t="shared" si="0">D28-C28-(F28-E28)</f>
        <v>23</v>
      </c>
      <c r="H28" s="9">
        <f t="shared" si="1">B28*G28</f>
        <v>564.19</v>
      </c>
    </row>
    <row r="29" spans="1:8">
      <c r="A29" s="16" t="s">
        <v>139</v>
      </c>
      <c r="B29" s="9">
        <v>217.75</v>
      </c>
      <c r="C29" s="10">
        <v>45808</v>
      </c>
      <c r="D29" s="10">
        <v>45866</v>
      </c>
      <c r="E29" s="10"/>
      <c r="F29" s="10"/>
      <c r="G29" s="1">
        <f t="shared" si="0">D29-C29-(F29-E29)</f>
        <v>58</v>
      </c>
      <c r="H29" s="9">
        <f t="shared" si="1">B29*G29</f>
        <v>12629.5</v>
      </c>
    </row>
    <row r="30" spans="1:8">
      <c r="A30" s="16" t="s">
        <v>140</v>
      </c>
      <c r="B30" s="9">
        <v>100</v>
      </c>
      <c r="C30" s="10">
        <v>45808</v>
      </c>
      <c r="D30" s="10">
        <v>45866</v>
      </c>
      <c r="E30" s="10"/>
      <c r="F30" s="10"/>
      <c r="G30" s="1">
        <f t="shared" si="0">D30-C30-(F30-E30)</f>
        <v>58</v>
      </c>
      <c r="H30" s="9">
        <f t="shared" si="1">B30*G30</f>
        <v>5800</v>
      </c>
    </row>
    <row r="31" spans="1:8">
      <c r="A31" s="16" t="s">
        <v>141</v>
      </c>
      <c r="B31" s="9">
        <v>1780</v>
      </c>
      <c r="C31" s="10">
        <v>45831</v>
      </c>
      <c r="D31" s="10">
        <v>45866</v>
      </c>
      <c r="E31" s="10"/>
      <c r="F31" s="10"/>
      <c r="G31" s="1">
        <f t="shared" si="0">D31-C31-(F31-E31)</f>
        <v>35</v>
      </c>
      <c r="H31" s="9">
        <f t="shared" si="1">B31*G31</f>
        <v>62300</v>
      </c>
    </row>
    <row r="32" spans="1:8">
      <c r="A32" s="16" t="s">
        <v>142</v>
      </c>
      <c r="B32" s="9">
        <v>270</v>
      </c>
      <c r="C32" s="10">
        <v>45838</v>
      </c>
      <c r="D32" s="10">
        <v>45866</v>
      </c>
      <c r="E32" s="10"/>
      <c r="F32" s="10"/>
      <c r="G32" s="1">
        <f t="shared" si="0">D32-C32-(F32-E32)</f>
        <v>28</v>
      </c>
      <c r="H32" s="9">
        <f t="shared" si="1">B32*G32</f>
        <v>7560</v>
      </c>
    </row>
    <row r="33" spans="1:8">
      <c r="A33" s="16" t="s">
        <v>143</v>
      </c>
      <c r="B33" s="9">
        <v>621.56</v>
      </c>
      <c r="C33" s="10">
        <v>45838</v>
      </c>
      <c r="D33" s="10">
        <v>45866</v>
      </c>
      <c r="E33" s="10"/>
      <c r="F33" s="10"/>
      <c r="G33" s="1">
        <f t="shared" si="0">D33-C33-(F33-E33)</f>
        <v>28</v>
      </c>
      <c r="H33" s="9">
        <f t="shared" si="1">B33*G33</f>
        <v>17403.68</v>
      </c>
    </row>
    <row r="34" spans="1:8">
      <c r="A34" s="16" t="s">
        <v>144</v>
      </c>
      <c r="B34" s="9">
        <v>800</v>
      </c>
      <c r="C34" s="10">
        <v>45829</v>
      </c>
      <c r="D34" s="10">
        <v>45866</v>
      </c>
      <c r="E34" s="10"/>
      <c r="F34" s="10"/>
      <c r="G34" s="1">
        <f t="shared" si="0">D34-C34-(F34-E34)</f>
        <v>37</v>
      </c>
      <c r="H34" s="9">
        <f t="shared" si="1">B34*G34</f>
        <v>29600</v>
      </c>
    </row>
    <row r="35" spans="1:8">
      <c r="A35" s="16" t="s">
        <v>145</v>
      </c>
      <c r="B35" s="9">
        <v>14250</v>
      </c>
      <c r="C35" s="10">
        <v>45835</v>
      </c>
      <c r="D35" s="10">
        <v>45866</v>
      </c>
      <c r="E35" s="10"/>
      <c r="F35" s="10"/>
      <c r="G35" s="1">
        <f t="shared" si="0">D35-C35-(F35-E35)</f>
        <v>31</v>
      </c>
      <c r="H35" s="9">
        <f t="shared" si="1">B35*G35</f>
        <v>441750</v>
      </c>
    </row>
    <row r="36" spans="1:8">
      <c r="A36" s="16" t="s">
        <v>146</v>
      </c>
      <c r="B36" s="9">
        <v>4600</v>
      </c>
      <c r="C36" s="10">
        <v>45869</v>
      </c>
      <c r="D36" s="10">
        <v>45866</v>
      </c>
      <c r="E36" s="10"/>
      <c r="F36" s="10"/>
      <c r="G36" s="1">
        <f t="shared" si="0">D36-C36-(F36-E36)</f>
        <v>-3</v>
      </c>
      <c r="H36" s="9">
        <f t="shared" si="1">B36*G36</f>
        <v>-13800</v>
      </c>
    </row>
    <row r="37" spans="1:8">
      <c r="A37" s="16" t="s">
        <v>147</v>
      </c>
      <c r="B37" s="9">
        <v>1650</v>
      </c>
      <c r="C37" s="10">
        <v>45859</v>
      </c>
      <c r="D37" s="10">
        <v>45866</v>
      </c>
      <c r="E37" s="10"/>
      <c r="F37" s="10"/>
      <c r="G37" s="1">
        <f t="shared" si="0">D37-C37-(F37-E37)</f>
        <v>7</v>
      </c>
      <c r="H37" s="9">
        <f t="shared" si="1">B37*G37</f>
        <v>11550</v>
      </c>
    </row>
    <row r="38" spans="1:8">
      <c r="A38" s="16" t="s">
        <v>148</v>
      </c>
      <c r="B38" s="9">
        <v>1600</v>
      </c>
      <c r="C38" s="10">
        <v>45861</v>
      </c>
      <c r="D38" s="10">
        <v>45866</v>
      </c>
      <c r="E38" s="10"/>
      <c r="F38" s="10"/>
      <c r="G38" s="1">
        <f t="shared" si="0">D38-C38-(F38-E38)</f>
        <v>5</v>
      </c>
      <c r="H38" s="9">
        <f t="shared" si="1">B38*G38</f>
        <v>8000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53300.209999999992</v>
      </c>
      <c r="C1" s="49">
        <f>COUNTA(A4:A203)</f>
        <v>45</v>
      </c>
      <c r="G1" s="13">
        <f>IF(B1&lt;&gt;0,H1/B1,0)</f>
        <v>34.331125337029626</v>
      </c>
      <c r="H1" s="12">
        <f>SUM(H4:H195)</f>
        <v>1829856.1899999995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149</v>
      </c>
      <c r="B4" s="9">
        <v>2296.69</v>
      </c>
      <c r="C4" s="10">
        <v>45961</v>
      </c>
      <c r="D4" s="10">
        <v>45954</v>
      </c>
      <c r="E4" s="10"/>
      <c r="F4" s="10"/>
      <c r="G4" s="1">
        <f>D4-C4-(F4-E4)</f>
        <v>-7</v>
      </c>
      <c r="H4" s="9">
        <f>B4*G4</f>
        <v>-16076.83</v>
      </c>
    </row>
    <row r="5" spans="1:8">
      <c r="A5" s="16" t="s">
        <v>150</v>
      </c>
      <c r="B5" s="9">
        <v>372.46</v>
      </c>
      <c r="C5" s="10">
        <v>45991</v>
      </c>
      <c r="D5" s="10">
        <v>45954</v>
      </c>
      <c r="E5" s="10"/>
      <c r="F5" s="10"/>
      <c r="G5" s="1">
        <f t="shared" si="0" ref="G5:G68">D5-C5-(F5-E5)</f>
        <v>-37</v>
      </c>
      <c r="H5" s="9">
        <f t="shared" si="1" ref="H5:H68">B5*G5</f>
        <v>-13781.02</v>
      </c>
    </row>
    <row r="6" spans="1:8">
      <c r="A6" s="16" t="s">
        <v>151</v>
      </c>
      <c r="B6" s="9">
        <v>3800</v>
      </c>
      <c r="C6" s="10">
        <v>45915</v>
      </c>
      <c r="D6" s="10">
        <v>45954</v>
      </c>
      <c r="E6" s="10"/>
      <c r="F6" s="10"/>
      <c r="G6" s="1">
        <f t="shared" si="0">D6-C6-(F6-E6)</f>
        <v>39</v>
      </c>
      <c r="H6" s="9">
        <f t="shared" si="1">B6*G6</f>
        <v>148200</v>
      </c>
    </row>
    <row r="7" spans="1:8">
      <c r="A7" s="16" t="s">
        <v>152</v>
      </c>
      <c r="B7" s="9">
        <v>2000</v>
      </c>
      <c r="C7" s="10">
        <v>45902</v>
      </c>
      <c r="D7" s="10">
        <v>45954</v>
      </c>
      <c r="E7" s="10"/>
      <c r="F7" s="10"/>
      <c r="G7" s="1">
        <f t="shared" si="0">D7-C7-(F7-E7)</f>
        <v>52</v>
      </c>
      <c r="H7" s="9">
        <f t="shared" si="1">B7*G7</f>
        <v>104000</v>
      </c>
    </row>
    <row r="8" spans="1:8">
      <c r="A8" s="16" t="s">
        <v>153</v>
      </c>
      <c r="B8" s="9">
        <v>1830</v>
      </c>
      <c r="C8" s="10">
        <v>45691</v>
      </c>
      <c r="D8" s="10">
        <v>45966</v>
      </c>
      <c r="E8" s="10"/>
      <c r="F8" s="10"/>
      <c r="G8" s="1">
        <f t="shared" si="0">D8-C8-(F8-E8)</f>
        <v>275</v>
      </c>
      <c r="H8" s="9">
        <f t="shared" si="1">B8*G8</f>
        <v>503250</v>
      </c>
    </row>
    <row r="9" spans="1:8">
      <c r="A9" s="16" t="s">
        <v>154</v>
      </c>
      <c r="B9" s="9">
        <v>1830</v>
      </c>
      <c r="C9" s="10">
        <v>45691</v>
      </c>
      <c r="D9" s="10">
        <v>45966</v>
      </c>
      <c r="E9" s="10"/>
      <c r="F9" s="10"/>
      <c r="G9" s="1">
        <f t="shared" si="0">D9-C9-(F9-E9)</f>
        <v>275</v>
      </c>
      <c r="H9" s="9">
        <f t="shared" si="1">B9*G9</f>
        <v>503250</v>
      </c>
    </row>
    <row r="10" spans="1:8">
      <c r="A10" s="16" t="s">
        <v>155</v>
      </c>
      <c r="B10" s="9">
        <v>1830</v>
      </c>
      <c r="C10" s="10">
        <v>45691</v>
      </c>
      <c r="D10" s="10">
        <v>45966</v>
      </c>
      <c r="E10" s="10"/>
      <c r="F10" s="10"/>
      <c r="G10" s="1">
        <f t="shared" si="0">D10-C10-(F10-E10)</f>
        <v>275</v>
      </c>
      <c r="H10" s="9">
        <f t="shared" si="1">B10*G10</f>
        <v>503250</v>
      </c>
    </row>
    <row r="11" spans="1:8">
      <c r="A11" s="16" t="s">
        <v>156</v>
      </c>
      <c r="B11" s="9">
        <v>200</v>
      </c>
      <c r="C11" s="10">
        <v>45900</v>
      </c>
      <c r="D11" s="10">
        <v>45966</v>
      </c>
      <c r="E11" s="10"/>
      <c r="F11" s="10"/>
      <c r="G11" s="1">
        <f t="shared" si="0">D11-C11-(F11-E11)</f>
        <v>66</v>
      </c>
      <c r="H11" s="9">
        <f t="shared" si="1">B11*G11</f>
        <v>13200</v>
      </c>
    </row>
    <row r="12" spans="1:8">
      <c r="A12" s="16" t="s">
        <v>157</v>
      </c>
      <c r="B12" s="9">
        <v>270</v>
      </c>
      <c r="C12" s="10">
        <v>45900</v>
      </c>
      <c r="D12" s="10">
        <v>45966</v>
      </c>
      <c r="E12" s="10"/>
      <c r="F12" s="10"/>
      <c r="G12" s="1">
        <f t="shared" si="0">D12-C12-(F12-E12)</f>
        <v>66</v>
      </c>
      <c r="H12" s="9">
        <f t="shared" si="1">B12*G12</f>
        <v>17820</v>
      </c>
    </row>
    <row r="13" spans="1:8">
      <c r="A13" s="16" t="s">
        <v>158</v>
      </c>
      <c r="B13" s="9">
        <v>270</v>
      </c>
      <c r="C13" s="10">
        <v>45930</v>
      </c>
      <c r="D13" s="10">
        <v>45966</v>
      </c>
      <c r="E13" s="10"/>
      <c r="F13" s="10"/>
      <c r="G13" s="1">
        <f t="shared" si="0">D13-C13-(F13-E13)</f>
        <v>36</v>
      </c>
      <c r="H13" s="9">
        <f t="shared" si="1">B13*G13</f>
        <v>9720</v>
      </c>
    </row>
    <row r="14" spans="1:8">
      <c r="A14" s="16" t="s">
        <v>159</v>
      </c>
      <c r="B14" s="9">
        <v>100</v>
      </c>
      <c r="C14" s="10">
        <v>45869</v>
      </c>
      <c r="D14" s="10">
        <v>45966</v>
      </c>
      <c r="E14" s="10"/>
      <c r="F14" s="10"/>
      <c r="G14" s="1">
        <f t="shared" si="0">D14-C14-(F14-E14)</f>
        <v>97</v>
      </c>
      <c r="H14" s="9">
        <f t="shared" si="1">B14*G14</f>
        <v>9700</v>
      </c>
    </row>
    <row r="15" spans="1:8">
      <c r="A15" s="16" t="s">
        <v>160</v>
      </c>
      <c r="B15" s="9">
        <v>100</v>
      </c>
      <c r="C15" s="10">
        <v>45900</v>
      </c>
      <c r="D15" s="10">
        <v>45966</v>
      </c>
      <c r="E15" s="10"/>
      <c r="F15" s="10"/>
      <c r="G15" s="1">
        <f t="shared" si="0">D15-C15-(F15-E15)</f>
        <v>66</v>
      </c>
      <c r="H15" s="9">
        <f t="shared" si="1">B15*G15</f>
        <v>6600</v>
      </c>
    </row>
    <row r="16" spans="1:8">
      <c r="A16" s="16" t="s">
        <v>161</v>
      </c>
      <c r="B16" s="9">
        <v>270</v>
      </c>
      <c r="C16" s="10">
        <v>45961</v>
      </c>
      <c r="D16" s="10">
        <v>45966</v>
      </c>
      <c r="E16" s="10"/>
      <c r="F16" s="10"/>
      <c r="G16" s="1">
        <f t="shared" si="0">D16-C16-(F16-E16)</f>
        <v>5</v>
      </c>
      <c r="H16" s="9">
        <f t="shared" si="1">B16*G16</f>
        <v>1350</v>
      </c>
    </row>
    <row r="17" spans="1:8">
      <c r="A17" s="16" t="s">
        <v>162</v>
      </c>
      <c r="B17" s="9">
        <v>200</v>
      </c>
      <c r="C17" s="10">
        <v>45961</v>
      </c>
      <c r="D17" s="10">
        <v>45966</v>
      </c>
      <c r="E17" s="10"/>
      <c r="F17" s="10"/>
      <c r="G17" s="1">
        <f t="shared" si="0">D17-C17-(F17-E17)</f>
        <v>5</v>
      </c>
      <c r="H17" s="9">
        <f t="shared" si="1">B17*G17</f>
        <v>1000</v>
      </c>
    </row>
    <row r="18" spans="1:8">
      <c r="A18" s="16" t="s">
        <v>163</v>
      </c>
      <c r="B18" s="9">
        <v>100</v>
      </c>
      <c r="C18" s="10">
        <v>45930</v>
      </c>
      <c r="D18" s="10">
        <v>45966</v>
      </c>
      <c r="E18" s="10"/>
      <c r="F18" s="10"/>
      <c r="G18" s="1">
        <f t="shared" si="0">D18-C18-(F18-E18)</f>
        <v>36</v>
      </c>
      <c r="H18" s="9">
        <f t="shared" si="1">B18*G18</f>
        <v>3600</v>
      </c>
    </row>
    <row r="19" spans="1:8">
      <c r="A19" s="16" t="s">
        <v>164</v>
      </c>
      <c r="B19" s="9">
        <v>418.46</v>
      </c>
      <c r="C19" s="10">
        <v>45939</v>
      </c>
      <c r="D19" s="10">
        <v>45966</v>
      </c>
      <c r="E19" s="10"/>
      <c r="F19" s="10"/>
      <c r="G19" s="1">
        <f t="shared" si="0">D19-C19-(F19-E19)</f>
        <v>27</v>
      </c>
      <c r="H19" s="9">
        <f t="shared" si="1">B19*G19</f>
        <v>11298.42</v>
      </c>
    </row>
    <row r="20" spans="1:8">
      <c r="A20" s="16" t="s">
        <v>165</v>
      </c>
      <c r="B20" s="9">
        <v>1116.3</v>
      </c>
      <c r="C20" s="10">
        <v>45982</v>
      </c>
      <c r="D20" s="10">
        <v>45966</v>
      </c>
      <c r="E20" s="10"/>
      <c r="F20" s="10"/>
      <c r="G20" s="1">
        <f t="shared" si="0">D20-C20-(F20-E20)</f>
        <v>-16</v>
      </c>
      <c r="H20" s="9">
        <f t="shared" si="1">B20*G20</f>
        <v>-17860.8</v>
      </c>
    </row>
    <row r="21" spans="1:8">
      <c r="A21" s="16" t="s">
        <v>166</v>
      </c>
      <c r="B21" s="9">
        <v>570</v>
      </c>
      <c r="C21" s="10">
        <v>45957</v>
      </c>
      <c r="D21" s="10">
        <v>45966</v>
      </c>
      <c r="E21" s="10"/>
      <c r="F21" s="10"/>
      <c r="G21" s="1">
        <f t="shared" si="0">D21-C21-(F21-E21)</f>
        <v>9</v>
      </c>
      <c r="H21" s="9">
        <f t="shared" si="1">B21*G21</f>
        <v>5130</v>
      </c>
    </row>
    <row r="22" spans="1:8">
      <c r="A22" s="16" t="s">
        <v>167</v>
      </c>
      <c r="B22" s="9">
        <v>9.69</v>
      </c>
      <c r="C22" s="10">
        <v>45988</v>
      </c>
      <c r="D22" s="10">
        <v>45966</v>
      </c>
      <c r="E22" s="10"/>
      <c r="F22" s="10"/>
      <c r="G22" s="1">
        <f t="shared" si="0">D22-C22-(F22-E22)</f>
        <v>-22</v>
      </c>
      <c r="H22" s="9">
        <f t="shared" si="1">B22*G22</f>
        <v>-213.18</v>
      </c>
    </row>
    <row r="23" spans="1:8">
      <c r="A23" s="16" t="s">
        <v>168</v>
      </c>
      <c r="B23" s="9">
        <v>270</v>
      </c>
      <c r="C23" s="10">
        <v>45991</v>
      </c>
      <c r="D23" s="10">
        <v>45966</v>
      </c>
      <c r="E23" s="10"/>
      <c r="F23" s="10"/>
      <c r="G23" s="1">
        <f t="shared" si="0">D23-C23-(F23-E23)</f>
        <v>-25</v>
      </c>
      <c r="H23" s="9">
        <f t="shared" si="1">B23*G23</f>
        <v>-6750</v>
      </c>
    </row>
    <row r="24" spans="1:8">
      <c r="A24" s="16" t="s">
        <v>169</v>
      </c>
      <c r="B24" s="9">
        <v>540</v>
      </c>
      <c r="C24" s="10">
        <v>45960</v>
      </c>
      <c r="D24" s="10">
        <v>45966</v>
      </c>
      <c r="E24" s="10"/>
      <c r="F24" s="10"/>
      <c r="G24" s="1">
        <f t="shared" si="0">D24-C24-(F24-E24)</f>
        <v>6</v>
      </c>
      <c r="H24" s="9">
        <f t="shared" si="1">B24*G24</f>
        <v>3240</v>
      </c>
    </row>
    <row r="25" spans="1:8">
      <c r="A25" s="16" t="s">
        <v>170</v>
      </c>
      <c r="B25" s="9">
        <v>1050</v>
      </c>
      <c r="C25" s="10">
        <v>45968</v>
      </c>
      <c r="D25" s="10">
        <v>45966</v>
      </c>
      <c r="E25" s="10"/>
      <c r="F25" s="10"/>
      <c r="G25" s="1">
        <f t="shared" si="0">D25-C25-(F25-E25)</f>
        <v>-2</v>
      </c>
      <c r="H25" s="9">
        <f t="shared" si="1">B25*G25</f>
        <v>-2100</v>
      </c>
    </row>
    <row r="26" spans="1:8">
      <c r="A26" s="16" t="s">
        <v>171</v>
      </c>
      <c r="B26" s="9">
        <v>720</v>
      </c>
      <c r="C26" s="10">
        <v>45925</v>
      </c>
      <c r="D26" s="10">
        <v>45966</v>
      </c>
      <c r="E26" s="10"/>
      <c r="F26" s="10"/>
      <c r="G26" s="1">
        <f t="shared" si="0">D26-C26-(F26-E26)</f>
        <v>41</v>
      </c>
      <c r="H26" s="9">
        <f t="shared" si="1">B26*G26</f>
        <v>29520</v>
      </c>
    </row>
    <row r="27" spans="1:8">
      <c r="A27" s="16" t="s">
        <v>172</v>
      </c>
      <c r="B27" s="9">
        <v>568</v>
      </c>
      <c r="C27" s="10">
        <v>45978</v>
      </c>
      <c r="D27" s="10">
        <v>45980</v>
      </c>
      <c r="E27" s="10"/>
      <c r="F27" s="10"/>
      <c r="G27" s="1">
        <f t="shared" si="0">D27-C27-(F27-E27)</f>
        <v>2</v>
      </c>
      <c r="H27" s="9">
        <f t="shared" si="1">B27*G27</f>
        <v>1136</v>
      </c>
    </row>
    <row r="28" spans="1:8">
      <c r="A28" s="16" t="s">
        <v>173</v>
      </c>
      <c r="B28" s="9">
        <v>2875</v>
      </c>
      <c r="C28" s="10">
        <v>46003</v>
      </c>
      <c r="D28" s="10">
        <v>46009</v>
      </c>
      <c r="E28" s="10"/>
      <c r="F28" s="10"/>
      <c r="G28" s="1">
        <f t="shared" si="0">D28-C28-(F28-E28)</f>
        <v>6</v>
      </c>
      <c r="H28" s="9">
        <f t="shared" si="1">B28*G28</f>
        <v>17250</v>
      </c>
    </row>
    <row r="29" spans="1:8">
      <c r="A29" s="16" t="s">
        <v>174</v>
      </c>
      <c r="B29" s="9">
        <v>4545</v>
      </c>
      <c r="C29" s="10">
        <v>46053</v>
      </c>
      <c r="D29" s="10">
        <v>46009</v>
      </c>
      <c r="E29" s="10"/>
      <c r="F29" s="10"/>
      <c r="G29" s="1">
        <f t="shared" si="0">D29-C29-(F29-E29)</f>
        <v>-44</v>
      </c>
      <c r="H29" s="9">
        <f t="shared" si="1">B29*G29</f>
        <v>-199980</v>
      </c>
    </row>
    <row r="30" spans="1:8">
      <c r="A30" s="16" t="s">
        <v>175</v>
      </c>
      <c r="B30" s="9">
        <v>37.35</v>
      </c>
      <c r="C30" s="10">
        <v>45978</v>
      </c>
      <c r="D30" s="10">
        <v>46009</v>
      </c>
      <c r="E30" s="10"/>
      <c r="F30" s="10"/>
      <c r="G30" s="1">
        <f t="shared" si="0">D30-C30-(F30-E30)</f>
        <v>31</v>
      </c>
      <c r="H30" s="9">
        <f t="shared" si="1">B30*G30</f>
        <v>1157.85</v>
      </c>
    </row>
    <row r="31" spans="1:8">
      <c r="A31" s="16" t="s">
        <v>176</v>
      </c>
      <c r="B31" s="9">
        <v>1750</v>
      </c>
      <c r="C31" s="10">
        <v>46003</v>
      </c>
      <c r="D31" s="10">
        <v>46009</v>
      </c>
      <c r="E31" s="10"/>
      <c r="F31" s="10"/>
      <c r="G31" s="1">
        <f t="shared" si="0">D31-C31-(F31-E31)</f>
        <v>6</v>
      </c>
      <c r="H31" s="9">
        <f t="shared" si="1">B31*G31</f>
        <v>10500</v>
      </c>
    </row>
    <row r="32" spans="1:8">
      <c r="A32" s="16" t="s">
        <v>177</v>
      </c>
      <c r="B32" s="9">
        <v>1304.35</v>
      </c>
      <c r="C32" s="10">
        <v>45988</v>
      </c>
      <c r="D32" s="10">
        <v>46009</v>
      </c>
      <c r="E32" s="10"/>
      <c r="F32" s="10"/>
      <c r="G32" s="1">
        <f t="shared" si="0">D32-C32-(F32-E32)</f>
        <v>21</v>
      </c>
      <c r="H32" s="9">
        <f t="shared" si="1">B32*G32</f>
        <v>27391.35</v>
      </c>
    </row>
    <row r="33" spans="1:8">
      <c r="A33" s="16" t="s">
        <v>178</v>
      </c>
      <c r="B33" s="9">
        <v>207.2</v>
      </c>
      <c r="C33" s="10">
        <v>45994</v>
      </c>
      <c r="D33" s="10">
        <v>46009</v>
      </c>
      <c r="E33" s="10"/>
      <c r="F33" s="10"/>
      <c r="G33" s="1">
        <f t="shared" si="0">D33-C33-(F33-E33)</f>
        <v>15</v>
      </c>
      <c r="H33" s="9">
        <f t="shared" si="1">B33*G33</f>
        <v>3108</v>
      </c>
    </row>
    <row r="34" spans="1:8">
      <c r="A34" s="16" t="s">
        <v>179</v>
      </c>
      <c r="B34" s="9">
        <v>147.2</v>
      </c>
      <c r="C34" s="10">
        <v>45993</v>
      </c>
      <c r="D34" s="10">
        <v>46009</v>
      </c>
      <c r="E34" s="10"/>
      <c r="F34" s="10"/>
      <c r="G34" s="1">
        <f t="shared" si="0">D34-C34-(F34-E34)</f>
        <v>16</v>
      </c>
      <c r="H34" s="9">
        <f t="shared" si="1">B34*G34</f>
        <v>2355.2</v>
      </c>
    </row>
    <row r="35" spans="1:8">
      <c r="A35" s="16" t="s">
        <v>180</v>
      </c>
      <c r="B35" s="9">
        <v>270</v>
      </c>
      <c r="C35" s="10">
        <v>46022</v>
      </c>
      <c r="D35" s="10">
        <v>46009</v>
      </c>
      <c r="E35" s="10"/>
      <c r="F35" s="10"/>
      <c r="G35" s="1">
        <f t="shared" si="0">D35-C35-(F35-E35)</f>
        <v>-13</v>
      </c>
      <c r="H35" s="9">
        <f t="shared" si="1">B35*G35</f>
        <v>-3510</v>
      </c>
    </row>
    <row r="36" spans="1:8">
      <c r="A36" s="16" t="s">
        <v>181</v>
      </c>
      <c r="B36" s="9">
        <v>462.26</v>
      </c>
      <c r="C36" s="10">
        <v>45990</v>
      </c>
      <c r="D36" s="10">
        <v>46009</v>
      </c>
      <c r="E36" s="10"/>
      <c r="F36" s="10"/>
      <c r="G36" s="1">
        <f t="shared" si="0">D36-C36-(F36-E36)</f>
        <v>19</v>
      </c>
      <c r="H36" s="9">
        <f t="shared" si="1">B36*G36</f>
        <v>8782.94</v>
      </c>
    </row>
    <row r="37" spans="1:8">
      <c r="A37" s="16" t="s">
        <v>182</v>
      </c>
      <c r="B37" s="9">
        <v>355.3</v>
      </c>
      <c r="C37" s="10">
        <v>45991</v>
      </c>
      <c r="D37" s="10">
        <v>46009</v>
      </c>
      <c r="E37" s="10"/>
      <c r="F37" s="10"/>
      <c r="G37" s="1">
        <f t="shared" si="0">D37-C37-(F37-E37)</f>
        <v>18</v>
      </c>
      <c r="H37" s="9">
        <f t="shared" si="1">B37*G37</f>
        <v>6395.4</v>
      </c>
    </row>
    <row r="38" spans="1:8">
      <c r="A38" s="16" t="s">
        <v>183</v>
      </c>
      <c r="B38" s="9">
        <v>4959.74</v>
      </c>
      <c r="C38" s="10">
        <v>46022</v>
      </c>
      <c r="D38" s="10">
        <v>46009</v>
      </c>
      <c r="E38" s="10"/>
      <c r="F38" s="10"/>
      <c r="G38" s="1">
        <f t="shared" si="0">D38-C38-(F38-E38)</f>
        <v>-13</v>
      </c>
      <c r="H38" s="9">
        <f t="shared" si="1">B38*G38</f>
        <v>-64476.62</v>
      </c>
    </row>
    <row r="39" spans="1:8">
      <c r="A39" s="16" t="s">
        <v>184</v>
      </c>
      <c r="B39" s="9">
        <v>38.35</v>
      </c>
      <c r="C39" s="10">
        <v>46025</v>
      </c>
      <c r="D39" s="10">
        <v>46009</v>
      </c>
      <c r="E39" s="10"/>
      <c r="F39" s="10"/>
      <c r="G39" s="1">
        <f t="shared" si="0">D39-C39-(F39-E39)</f>
        <v>-16</v>
      </c>
      <c r="H39" s="9">
        <f t="shared" si="1">B39*G39</f>
        <v>-613.6</v>
      </c>
    </row>
    <row r="40" spans="1:8">
      <c r="A40" s="16" t="s">
        <v>185</v>
      </c>
      <c r="B40" s="9">
        <v>100</v>
      </c>
      <c r="C40" s="10">
        <v>45991</v>
      </c>
      <c r="D40" s="10">
        <v>46009</v>
      </c>
      <c r="E40" s="10"/>
      <c r="F40" s="10"/>
      <c r="G40" s="1">
        <f t="shared" si="0">D40-C40-(F40-E40)</f>
        <v>18</v>
      </c>
      <c r="H40" s="9">
        <f t="shared" si="1">B40*G40</f>
        <v>1800</v>
      </c>
    </row>
    <row r="41" spans="1:8">
      <c r="A41" s="16" t="s">
        <v>186</v>
      </c>
      <c r="B41" s="9">
        <v>307.45</v>
      </c>
      <c r="C41" s="10">
        <v>46053</v>
      </c>
      <c r="D41" s="10">
        <v>46009</v>
      </c>
      <c r="E41" s="10"/>
      <c r="F41" s="10"/>
      <c r="G41" s="1">
        <f t="shared" si="0">D41-C41-(F41-E41)</f>
        <v>-44</v>
      </c>
      <c r="H41" s="9">
        <f t="shared" si="1">B41*G41</f>
        <v>-13527.8</v>
      </c>
    </row>
    <row r="42" spans="1:8">
      <c r="A42" s="16" t="s">
        <v>187</v>
      </c>
      <c r="B42" s="9">
        <v>960</v>
      </c>
      <c r="C42" s="10">
        <v>45978</v>
      </c>
      <c r="D42" s="10">
        <v>46009</v>
      </c>
      <c r="E42" s="10"/>
      <c r="F42" s="10"/>
      <c r="G42" s="1">
        <f t="shared" si="0">D42-C42-(F42-E42)</f>
        <v>31</v>
      </c>
      <c r="H42" s="9">
        <f t="shared" si="1">B42*G42</f>
        <v>29760</v>
      </c>
    </row>
    <row r="43" spans="1:8">
      <c r="A43" s="16" t="s">
        <v>188</v>
      </c>
      <c r="B43" s="9">
        <v>100</v>
      </c>
      <c r="C43" s="10">
        <v>45961</v>
      </c>
      <c r="D43" s="10">
        <v>46009</v>
      </c>
      <c r="E43" s="10"/>
      <c r="F43" s="10"/>
      <c r="G43" s="1">
        <f t="shared" si="0">D43-C43-(F43-E43)</f>
        <v>48</v>
      </c>
      <c r="H43" s="9">
        <f t="shared" si="1">B43*G43</f>
        <v>4800</v>
      </c>
    </row>
    <row r="44" spans="1:8">
      <c r="A44" s="16" t="s">
        <v>189</v>
      </c>
      <c r="B44" s="9">
        <v>101.05</v>
      </c>
      <c r="C44" s="10">
        <v>45961</v>
      </c>
      <c r="D44" s="10">
        <v>46009</v>
      </c>
      <c r="E44" s="10"/>
      <c r="F44" s="10"/>
      <c r="G44" s="1">
        <f t="shared" si="0">D44-C44-(F44-E44)</f>
        <v>48</v>
      </c>
      <c r="H44" s="9">
        <f t="shared" si="1">B44*G44</f>
        <v>4850.4</v>
      </c>
    </row>
    <row r="45" spans="1:8">
      <c r="A45" s="16" t="s">
        <v>190</v>
      </c>
      <c r="B45" s="9">
        <v>7678.36</v>
      </c>
      <c r="C45" s="10">
        <v>45991</v>
      </c>
      <c r="D45" s="10">
        <v>46009</v>
      </c>
      <c r="E45" s="10"/>
      <c r="F45" s="10"/>
      <c r="G45" s="1">
        <f t="shared" si="0">D45-C45-(F45-E45)</f>
        <v>18</v>
      </c>
      <c r="H45" s="9">
        <f t="shared" si="1">B45*G45</f>
        <v>138210.48</v>
      </c>
    </row>
    <row r="46" spans="1:8">
      <c r="A46" s="16" t="s">
        <v>191</v>
      </c>
      <c r="B46" s="9">
        <v>4500</v>
      </c>
      <c r="C46" s="10">
        <v>46004</v>
      </c>
      <c r="D46" s="10">
        <v>46009</v>
      </c>
      <c r="E46" s="10"/>
      <c r="F46" s="10"/>
      <c r="G46" s="1">
        <f t="shared" si="0">D46-C46-(F46-E46)</f>
        <v>5</v>
      </c>
      <c r="H46" s="9">
        <f t="shared" si="1">B46*G46</f>
        <v>22500</v>
      </c>
    </row>
    <row r="47" spans="1:8">
      <c r="A47" s="16" t="s">
        <v>192</v>
      </c>
      <c r="B47" s="9">
        <v>320</v>
      </c>
      <c r="C47" s="10">
        <v>45973</v>
      </c>
      <c r="D47" s="10">
        <v>46009</v>
      </c>
      <c r="E47" s="10"/>
      <c r="F47" s="10"/>
      <c r="G47" s="1">
        <f t="shared" si="0">D47-C47-(F47-E47)</f>
        <v>36</v>
      </c>
      <c r="H47" s="9">
        <f t="shared" si="1">B47*G47</f>
        <v>11520</v>
      </c>
    </row>
    <row r="48" spans="1:8">
      <c r="A48" s="16" t="s">
        <v>193</v>
      </c>
      <c r="B48" s="9">
        <v>1550</v>
      </c>
      <c r="C48" s="10">
        <v>46007</v>
      </c>
      <c r="D48" s="10">
        <v>46009</v>
      </c>
      <c r="E48" s="10"/>
      <c r="F48" s="10"/>
      <c r="G48" s="1">
        <f t="shared" si="0">D48-C48-(F48-E48)</f>
        <v>2</v>
      </c>
      <c r="H48" s="9">
        <f t="shared" si="1">B48*G48</f>
        <v>3100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2021-04-19T10:27:49Z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