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3" i="5" l="1"/>
  <c r="H353" i="5" s="1"/>
  <c r="H352" i="5"/>
  <c r="G352" i="5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H337" i="5"/>
  <c r="G337" i="5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H313" i="5"/>
  <c r="G313" i="5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H297" i="5"/>
  <c r="G297" i="5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H285" i="5"/>
  <c r="G285" i="5"/>
  <c r="G284" i="5"/>
  <c r="H284" i="5" s="1"/>
  <c r="G283" i="5"/>
  <c r="H283" i="5" s="1"/>
  <c r="G282" i="5"/>
  <c r="H282" i="5" s="1"/>
  <c r="G281" i="5"/>
  <c r="H281" i="5" s="1"/>
  <c r="H280" i="5"/>
  <c r="G280" i="5"/>
  <c r="G279" i="5"/>
  <c r="H279" i="5" s="1"/>
  <c r="G278" i="5"/>
  <c r="H278" i="5" s="1"/>
  <c r="H277" i="5"/>
  <c r="G277" i="5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H265" i="5"/>
  <c r="G265" i="5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H249" i="5"/>
  <c r="G249" i="5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H241" i="5"/>
  <c r="G241" i="5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H231" i="5"/>
  <c r="G231" i="5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H223" i="5"/>
  <c r="G223" i="5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H213" i="5"/>
  <c r="G213" i="5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H205" i="5"/>
  <c r="G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H195" i="5"/>
  <c r="G195" i="5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H177" i="5"/>
  <c r="G177" i="5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H169" i="5"/>
  <c r="G169" i="5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H159" i="5"/>
  <c r="G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H151" i="5"/>
  <c r="G151" i="5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H141" i="5"/>
  <c r="G141" i="5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H105" i="5"/>
  <c r="G105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H87" i="5"/>
  <c r="G87" i="5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H33" i="5"/>
  <c r="G33" i="5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C1" i="5"/>
  <c r="B16" i="1" s="1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C1" i="4"/>
  <c r="B15" i="1" s="1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H87" i="3"/>
  <c r="G87" i="3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H68" i="3"/>
  <c r="G68" i="3"/>
  <c r="G67" i="3"/>
  <c r="H67" i="3" s="1"/>
  <c r="G66" i="3"/>
  <c r="H66" i="3" s="1"/>
  <c r="G65" i="3"/>
  <c r="H65" i="3" s="1"/>
  <c r="G64" i="3"/>
  <c r="H64" i="3" s="1"/>
  <c r="H63" i="3"/>
  <c r="G63" i="3"/>
  <c r="H62" i="3"/>
  <c r="G62" i="3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H44" i="3"/>
  <c r="G44" i="3"/>
  <c r="G43" i="3"/>
  <c r="H43" i="3" s="1"/>
  <c r="G42" i="3"/>
  <c r="H42" i="3" s="1"/>
  <c r="G41" i="3"/>
  <c r="H41" i="3" s="1"/>
  <c r="G40" i="3"/>
  <c r="H40" i="3" s="1"/>
  <c r="H39" i="3"/>
  <c r="G39" i="3"/>
  <c r="H38" i="3"/>
  <c r="G38" i="3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H26" i="3"/>
  <c r="G26" i="3"/>
  <c r="G25" i="3"/>
  <c r="H25" i="3" s="1"/>
  <c r="G24" i="3"/>
  <c r="H24" i="3" s="1"/>
  <c r="H23" i="3"/>
  <c r="G23" i="3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C13" i="1" s="1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H34" i="2" s="1"/>
  <c r="G33" i="2"/>
  <c r="G32" i="2"/>
  <c r="H32" i="2" s="1"/>
  <c r="G31" i="2"/>
  <c r="H31" i="2" s="1"/>
  <c r="G30" i="2"/>
  <c r="H30" i="2" s="1"/>
  <c r="G29" i="2"/>
  <c r="G28" i="2"/>
  <c r="H28" i="2" s="1"/>
  <c r="G27" i="2"/>
  <c r="H27" i="2" s="1"/>
  <c r="G26" i="2"/>
  <c r="G25" i="2"/>
  <c r="G24" i="2"/>
  <c r="H24" i="2" s="1"/>
  <c r="G23" i="2"/>
  <c r="G22" i="2"/>
  <c r="H22" i="2" s="1"/>
  <c r="G21" i="2"/>
  <c r="H21" i="2" s="1"/>
  <c r="G20" i="2"/>
  <c r="H20" i="2"/>
  <c r="G19" i="2"/>
  <c r="G18" i="2"/>
  <c r="G17" i="2"/>
  <c r="G16" i="2"/>
  <c r="H16" i="2" s="1"/>
  <c r="G15" i="2"/>
  <c r="H15" i="2" s="1"/>
  <c r="G14" i="2"/>
  <c r="H14" i="2" s="1"/>
  <c r="G13" i="2"/>
  <c r="H13" i="2" s="1"/>
  <c r="G12" i="2"/>
  <c r="H12" i="2" s="1"/>
  <c r="G11" i="2"/>
  <c r="G10" i="2"/>
  <c r="H10" i="2" s="1"/>
  <c r="G9" i="2"/>
  <c r="H9" i="2" s="1"/>
  <c r="G8" i="2"/>
  <c r="H8" i="2" s="1"/>
  <c r="G7" i="2"/>
  <c r="H7" i="2" s="1"/>
  <c r="G6" i="2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3" i="2"/>
  <c r="H29" i="2"/>
  <c r="H26" i="2"/>
  <c r="H25" i="2"/>
  <c r="H23" i="2"/>
  <c r="H19" i="2"/>
  <c r="H18" i="2"/>
  <c r="H17" i="2"/>
  <c r="H11" i="2"/>
  <c r="H6" i="2"/>
  <c r="H1" i="2" l="1"/>
  <c r="C15" i="1"/>
  <c r="C14" i="1"/>
  <c r="H1" i="4"/>
  <c r="G1" i="4" s="1"/>
  <c r="D15" i="1" s="1"/>
  <c r="C16" i="1"/>
  <c r="H1" i="5"/>
  <c r="G1" i="5" s="1"/>
  <c r="D16" i="1" s="1"/>
  <c r="H1" i="3"/>
  <c r="G1" i="3" s="1"/>
  <c r="D14" i="1" s="1"/>
  <c r="A9" i="1"/>
  <c r="C9" i="1" l="1"/>
  <c r="E9" i="1"/>
  <c r="G1" i="2"/>
  <c r="D13" i="1" s="1"/>
</calcChain>
</file>

<file path=xl/sharedStrings.xml><?xml version="1.0" encoding="utf-8"?>
<sst xmlns="http://schemas.openxmlformats.org/spreadsheetml/2006/main" count="123" uniqueCount="93">
  <si>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</si>
  <si>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</si>
  <si>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</si>
  <si>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</si>
  <si>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</si>
  <si>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</si>
  <si>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</si>
  <si>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</si>
  <si>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</si>
  <si>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</si>
  <si>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</si>
  <si>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</si>
  <si>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</si>
  <si>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</si>
  <si>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</si>
  <si>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</si>
  <si>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</si>
  <si>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</si>
  <si>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</si>
  <si>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</si>
  <si>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CPIA CPIA CATANIA 2</t>
  </si>
  <si>
    <t>95014 GIARRE (CT) VIALE LIBERTA', 151 C.F. 92032760875 C.M. CTMM151004</t>
  </si>
  <si>
    <t>E/44 del 19/01/2021</t>
  </si>
  <si>
    <t>FAE02178\E del 28/12/2020</t>
  </si>
  <si>
    <t>E/42 del 19/01/2021</t>
  </si>
  <si>
    <t>FPA 22/21 del 26/01/2021</t>
  </si>
  <si>
    <t>E/161 del 17/12/2020</t>
  </si>
  <si>
    <t>31/P del 01/03/2021</t>
  </si>
  <si>
    <t>167/001 del 03/03/2021</t>
  </si>
  <si>
    <t>163/001 del 01/03/2021</t>
  </si>
  <si>
    <t>13PA del 25/02/2021</t>
  </si>
  <si>
    <t>19/P del 12/02/2021</t>
  </si>
  <si>
    <t>2021001287 del 08/03/2021</t>
  </si>
  <si>
    <t>2021001331 del 15/03/2021</t>
  </si>
  <si>
    <t>12 del 17/03/2021</t>
  </si>
  <si>
    <t>FATTPA 3_21 del 18/03/2021</t>
  </si>
  <si>
    <t>FAC220 del 20/03/2021</t>
  </si>
  <si>
    <t>5/PA del 12/03/2021</t>
  </si>
  <si>
    <t>14 del 23/01/2021</t>
  </si>
  <si>
    <t>FAT51 del 16/03/2021</t>
  </si>
  <si>
    <t>2/PA del 19/03/2021</t>
  </si>
  <si>
    <t>FATTPA 4_21 del 07/04/2021</t>
  </si>
  <si>
    <t>20214E11675 del 15/04/2021</t>
  </si>
  <si>
    <t>5/PA del 19/04/2021</t>
  </si>
  <si>
    <t>E/309 del 25/05/2021</t>
  </si>
  <si>
    <t>E/336 del 01/06/2021</t>
  </si>
  <si>
    <t>E/369 del 11/06/2021</t>
  </si>
  <si>
    <t>11 del 21/06/2021</t>
  </si>
  <si>
    <t>12 del 21/06/2021</t>
  </si>
  <si>
    <t>13 del 21/06/2021</t>
  </si>
  <si>
    <t>16/PA del 09/06/2021</t>
  </si>
  <si>
    <t>14/PA del 04/06/2021</t>
  </si>
  <si>
    <t>15/PA del 04/06/2021</t>
  </si>
  <si>
    <t>10/2021/PA del 10/06/2021</t>
  </si>
  <si>
    <t>35/PA/2021 del 19/05/2021</t>
  </si>
  <si>
    <t>29PA del 24/05/2021</t>
  </si>
  <si>
    <t>67 del 02/07/2021</t>
  </si>
  <si>
    <t>14 del 06/07/2021</t>
  </si>
  <si>
    <t>625/21 del 20/07/2021</t>
  </si>
  <si>
    <t>22/PA del 30/07/2021</t>
  </si>
  <si>
    <t>105/P del 08/09/2021</t>
  </si>
  <si>
    <t>262/P del 18/08/2021</t>
  </si>
  <si>
    <t>86 del 27/07/2021</t>
  </si>
  <si>
    <t>4 del 13/09/2021</t>
  </si>
  <si>
    <t>5 del 13/09/2021</t>
  </si>
  <si>
    <t>6 del 13/09/2021</t>
  </si>
  <si>
    <t>85 del 27/07/2021</t>
  </si>
  <si>
    <t>FAE02631\E del 22/10/2021</t>
  </si>
  <si>
    <t>FAE02396\E del 30/09/2021</t>
  </si>
  <si>
    <t>000032/0CSP del 02/11/2021</t>
  </si>
  <si>
    <t>28/PA del 02/11/2021</t>
  </si>
  <si>
    <t>1/PA-2021 del 29/10/2021</t>
  </si>
  <si>
    <t>55 /P del 11/10/2021</t>
  </si>
  <si>
    <t>21/000021/PA del 14/10/2021</t>
  </si>
  <si>
    <t>83 del 08/10/2021</t>
  </si>
  <si>
    <t>FAT246 del 18/11/2021</t>
  </si>
  <si>
    <t>27/PA del 02/11/2021</t>
  </si>
  <si>
    <t>358/P del 17/11/2021</t>
  </si>
  <si>
    <t>2021002250 del 24/11/2021</t>
  </si>
  <si>
    <t>2021002251 del 24/11/2021</t>
  </si>
  <si>
    <t>FPA 1/21 del 25/11/2021</t>
  </si>
  <si>
    <t>643/CD del 05/11/2021</t>
  </si>
  <si>
    <t>111 del 01/12/2021</t>
  </si>
  <si>
    <t>FAE02966\E del 30/11/2021</t>
  </si>
  <si>
    <t>4/PA del 09/12/2021</t>
  </si>
  <si>
    <t>33/PA del 10/12/2021</t>
  </si>
  <si>
    <t>FPA 4/21 del 17/12/2021</t>
  </si>
  <si>
    <t>37/PA del 18/12/2021</t>
  </si>
  <si>
    <t>35/PA del 15/12/2021</t>
  </si>
  <si>
    <t>10</t>
  </si>
  <si>
    <t>16</t>
  </si>
  <si>
    <t>15</t>
  </si>
  <si>
    <t>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</si>
</sst>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B1" sqref="B1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2021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73</v>
      </c>
      <c r="B9" s="35"/>
      <c r="C9" s="34">
        <f>SUM(C13:C16)</f>
        <v>207365.11000000002</v>
      </c>
      <c r="D9" s="35"/>
      <c r="E9" s="40">
        <f>('Trimestre 1'!H1+'Trimestre 2'!H1+'Trimestre 3'!H1+'Trimestre 4'!H1)/C9</f>
        <v>58.113826477366416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12</v>
      </c>
      <c r="C13" s="29">
        <f>'Trimestre 1'!B1</f>
        <v>28556.230000000003</v>
      </c>
      <c r="D13" s="29">
        <f>'Trimestre 1'!G1</f>
        <v>17.117751888116878</v>
      </c>
      <c r="E13" s="29">
        <v>2477.92</v>
      </c>
      <c r="F13" s="33" t="s">
        <v>89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17</v>
      </c>
      <c r="C14" s="29">
        <f>'Trimestre 2'!B1</f>
        <v>46733.380000000005</v>
      </c>
      <c r="D14" s="29">
        <f>'Trimestre 2'!G1</f>
        <v>-26.575475388255668</v>
      </c>
      <c r="E14" s="29">
        <v>93040.87</v>
      </c>
      <c r="F14" s="33" t="s">
        <v>90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19</v>
      </c>
      <c r="C15" s="29">
        <f>'Trimestre 3'!B1</f>
        <v>23520.23</v>
      </c>
      <c r="D15" s="29">
        <f>'Trimestre 3'!G1</f>
        <v>-27.689946059200953</v>
      </c>
      <c r="E15" s="29">
        <v>93538.91</v>
      </c>
      <c r="F15" s="33" t="s">
        <v>91</v>
      </c>
    </row>
    <row r="16" spans="1:11" ht="21.75" customHeight="1" x14ac:dyDescent="0.25">
      <c r="A16" s="28" t="s">
        <v>16</v>
      </c>
      <c r="B16" s="17">
        <f>'Trimestre 4'!C1</f>
        <v>25</v>
      </c>
      <c r="C16" s="29">
        <f>'Trimestre 4'!B1</f>
        <v>108555.27</v>
      </c>
      <c r="D16" s="29">
        <f>'Trimestre 4'!G1</f>
        <v>123.94789539006258</v>
      </c>
      <c r="E16" s="29">
        <v>52080.71</v>
      </c>
      <c r="F16" s="33" t="s">
        <v>92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28556.230000000003</v>
      </c>
      <c r="C1">
        <f>COUNTA(A4:A353)</f>
        <v>12</v>
      </c>
      <c r="G1" s="16">
        <f>IF(B1&lt;&gt;0,H1/B1,0)</f>
        <v>17.117751888116878</v>
      </c>
      <c r="H1" s="15">
        <f>SUM(H4:H353)</f>
        <v>488818.4599999999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2625.48</v>
      </c>
      <c r="C4" s="13">
        <v>44259</v>
      </c>
      <c r="D4" s="13">
        <v>44231</v>
      </c>
      <c r="E4" s="13"/>
      <c r="F4" s="13"/>
      <c r="G4" s="1">
        <f>D4-C4-(F4-E4)</f>
        <v>-28</v>
      </c>
      <c r="H4" s="12">
        <f>B4*G4</f>
        <v>-73513.440000000002</v>
      </c>
    </row>
    <row r="5" spans="1:8" x14ac:dyDescent="0.25">
      <c r="A5" s="19" t="s">
        <v>23</v>
      </c>
      <c r="B5" s="12">
        <v>3150</v>
      </c>
      <c r="C5" s="13">
        <v>44225</v>
      </c>
      <c r="D5" s="13">
        <v>44231</v>
      </c>
      <c r="E5" s="13"/>
      <c r="F5" s="13"/>
      <c r="G5" s="1">
        <f t="shared" ref="G5:G68" si="0">D5-C5-(F5-E5)</f>
        <v>6</v>
      </c>
      <c r="H5" s="12">
        <f t="shared" ref="H5:H68" si="1">B5*G5</f>
        <v>18900</v>
      </c>
    </row>
    <row r="6" spans="1:8" x14ac:dyDescent="0.25">
      <c r="A6" s="19" t="s">
        <v>24</v>
      </c>
      <c r="B6" s="12">
        <v>360</v>
      </c>
      <c r="C6" s="13">
        <v>44260</v>
      </c>
      <c r="D6" s="13">
        <v>44231</v>
      </c>
      <c r="E6" s="13"/>
      <c r="F6" s="13"/>
      <c r="G6" s="1">
        <f t="shared" si="0"/>
        <v>-29</v>
      </c>
      <c r="H6" s="12">
        <f t="shared" si="1"/>
        <v>-10440</v>
      </c>
    </row>
    <row r="7" spans="1:8" x14ac:dyDescent="0.25">
      <c r="A7" s="19" t="s">
        <v>25</v>
      </c>
      <c r="B7" s="12">
        <v>1985</v>
      </c>
      <c r="C7" s="13">
        <v>44260</v>
      </c>
      <c r="D7" s="13">
        <v>44231</v>
      </c>
      <c r="E7" s="13"/>
      <c r="F7" s="13"/>
      <c r="G7" s="1">
        <f t="shared" si="0"/>
        <v>-29</v>
      </c>
      <c r="H7" s="12">
        <f t="shared" si="1"/>
        <v>-57565</v>
      </c>
    </row>
    <row r="8" spans="1:8" x14ac:dyDescent="0.25">
      <c r="A8" s="19" t="s">
        <v>26</v>
      </c>
      <c r="B8" s="12">
        <v>14754.1</v>
      </c>
      <c r="C8" s="13">
        <v>44216</v>
      </c>
      <c r="D8" s="13">
        <v>44267</v>
      </c>
      <c r="E8" s="13"/>
      <c r="F8" s="13"/>
      <c r="G8" s="1">
        <f t="shared" si="0"/>
        <v>51</v>
      </c>
      <c r="H8" s="12">
        <f t="shared" si="1"/>
        <v>752459.1</v>
      </c>
    </row>
    <row r="9" spans="1:8" x14ac:dyDescent="0.25">
      <c r="A9" s="19" t="s">
        <v>27</v>
      </c>
      <c r="B9" s="12">
        <v>1000</v>
      </c>
      <c r="C9" s="13">
        <v>44297</v>
      </c>
      <c r="D9" s="13">
        <v>44267</v>
      </c>
      <c r="E9" s="13"/>
      <c r="F9" s="13"/>
      <c r="G9" s="1">
        <f t="shared" si="0"/>
        <v>-30</v>
      </c>
      <c r="H9" s="12">
        <f t="shared" si="1"/>
        <v>-30000</v>
      </c>
    </row>
    <row r="10" spans="1:8" x14ac:dyDescent="0.25">
      <c r="A10" s="19" t="s">
        <v>28</v>
      </c>
      <c r="B10" s="12">
        <v>240</v>
      </c>
      <c r="C10" s="13">
        <v>44297</v>
      </c>
      <c r="D10" s="13">
        <v>44267</v>
      </c>
      <c r="E10" s="13"/>
      <c r="F10" s="13"/>
      <c r="G10" s="1">
        <f t="shared" si="0"/>
        <v>-30</v>
      </c>
      <c r="H10" s="12">
        <f t="shared" si="1"/>
        <v>-7200</v>
      </c>
    </row>
    <row r="11" spans="1:8" x14ac:dyDescent="0.25">
      <c r="A11" s="19" t="s">
        <v>29</v>
      </c>
      <c r="B11" s="12">
        <v>800</v>
      </c>
      <c r="C11" s="13">
        <v>44297</v>
      </c>
      <c r="D11" s="13">
        <v>44267</v>
      </c>
      <c r="E11" s="13"/>
      <c r="F11" s="13"/>
      <c r="G11" s="1">
        <f t="shared" si="0"/>
        <v>-30</v>
      </c>
      <c r="H11" s="12">
        <f t="shared" si="1"/>
        <v>-24000</v>
      </c>
    </row>
    <row r="12" spans="1:8" x14ac:dyDescent="0.25">
      <c r="A12" s="19" t="s">
        <v>30</v>
      </c>
      <c r="B12" s="12">
        <v>98.36</v>
      </c>
      <c r="C12" s="13">
        <v>44297</v>
      </c>
      <c r="D12" s="13">
        <v>44267</v>
      </c>
      <c r="E12" s="13"/>
      <c r="F12" s="13"/>
      <c r="G12" s="1">
        <f t="shared" si="0"/>
        <v>-30</v>
      </c>
      <c r="H12" s="12">
        <f t="shared" si="1"/>
        <v>-2950.8</v>
      </c>
    </row>
    <row r="13" spans="1:8" x14ac:dyDescent="0.25">
      <c r="A13" s="19" t="s">
        <v>31</v>
      </c>
      <c r="B13" s="12">
        <v>273.58999999999997</v>
      </c>
      <c r="C13" s="13">
        <v>44297</v>
      </c>
      <c r="D13" s="13">
        <v>44267</v>
      </c>
      <c r="E13" s="13"/>
      <c r="F13" s="13"/>
      <c r="G13" s="1">
        <f t="shared" si="0"/>
        <v>-30</v>
      </c>
      <c r="H13" s="12">
        <f t="shared" si="1"/>
        <v>-8207.6999999999989</v>
      </c>
    </row>
    <row r="14" spans="1:8" x14ac:dyDescent="0.25">
      <c r="A14" s="19" t="s">
        <v>32</v>
      </c>
      <c r="B14" s="12">
        <v>3150</v>
      </c>
      <c r="C14" s="13">
        <v>44301</v>
      </c>
      <c r="D14" s="13">
        <v>44280</v>
      </c>
      <c r="E14" s="13"/>
      <c r="F14" s="13"/>
      <c r="G14" s="1">
        <f t="shared" si="0"/>
        <v>-21</v>
      </c>
      <c r="H14" s="12">
        <f t="shared" si="1"/>
        <v>-66150</v>
      </c>
    </row>
    <row r="15" spans="1:8" x14ac:dyDescent="0.25">
      <c r="A15" s="19" t="s">
        <v>33</v>
      </c>
      <c r="B15" s="12">
        <v>119.7</v>
      </c>
      <c r="C15" s="13">
        <v>44301</v>
      </c>
      <c r="D15" s="13">
        <v>44280</v>
      </c>
      <c r="E15" s="13"/>
      <c r="F15" s="13"/>
      <c r="G15" s="1">
        <f t="shared" si="0"/>
        <v>-21</v>
      </c>
      <c r="H15" s="12">
        <f t="shared" si="1"/>
        <v>-2513.7000000000003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ref="G204:G253" si="8">D204-C204-(F204-E204)</f>
        <v>0</v>
      </c>
      <c r="H204" s="12">
        <f t="shared" ref="H204:H253" si="9">B204*G204</f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ref="G254:G317" si="10">D254-C254-(F254-E254)</f>
        <v>0</v>
      </c>
      <c r="H254" s="12">
        <f t="shared" ref="H254:H317" si="11">B254*G254</f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10"/>
        <v>0</v>
      </c>
      <c r="H255" s="12">
        <f t="shared" si="11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10"/>
        <v>0</v>
      </c>
      <c r="H256" s="12">
        <f t="shared" si="11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10"/>
        <v>0</v>
      </c>
      <c r="H257" s="12">
        <f t="shared" si="11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10"/>
        <v>0</v>
      </c>
      <c r="H258" s="12">
        <f t="shared" si="11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10"/>
        <v>0</v>
      </c>
      <c r="H259" s="12">
        <f t="shared" si="11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10"/>
        <v>0</v>
      </c>
      <c r="H260" s="12">
        <f t="shared" si="11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si="10"/>
        <v>0</v>
      </c>
      <c r="H261" s="12">
        <f t="shared" si="11"/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ref="G318:G353" si="12">D318-C318-(F318-E318)</f>
        <v>0</v>
      </c>
      <c r="H318" s="12">
        <f t="shared" ref="H318:H353" si="13">B318*G318</f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12"/>
        <v>0</v>
      </c>
      <c r="H319" s="12">
        <f t="shared" si="13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12"/>
        <v>0</v>
      </c>
      <c r="H320" s="12">
        <f t="shared" si="13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12"/>
        <v>0</v>
      </c>
      <c r="H321" s="12">
        <f t="shared" si="13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12"/>
        <v>0</v>
      </c>
      <c r="H322" s="12">
        <f t="shared" si="13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12"/>
        <v>0</v>
      </c>
      <c r="H323" s="12">
        <f t="shared" si="13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12"/>
        <v>0</v>
      </c>
      <c r="H324" s="12">
        <f t="shared" si="13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si="12"/>
        <v>0</v>
      </c>
      <c r="H325" s="12">
        <f t="shared" si="13"/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46733.380000000005</v>
      </c>
      <c r="C1">
        <f>COUNTA(A4:A353)</f>
        <v>17</v>
      </c>
      <c r="G1" s="16">
        <f>IF(B1&lt;&gt;0,H1/B1,0)</f>
        <v>-26.575475388255668</v>
      </c>
      <c r="H1" s="15">
        <f>SUM(H4:H353)</f>
        <v>-1241961.7899999998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34</v>
      </c>
      <c r="B4" s="12">
        <v>9127.27</v>
      </c>
      <c r="C4" s="13">
        <v>44317</v>
      </c>
      <c r="D4" s="13">
        <v>44295</v>
      </c>
      <c r="E4" s="13"/>
      <c r="F4" s="13"/>
      <c r="G4" s="1">
        <f>D4-C4-(F4-E4)</f>
        <v>-22</v>
      </c>
      <c r="H4" s="12">
        <f>B4*G4</f>
        <v>-200799.94</v>
      </c>
    </row>
    <row r="5" spans="1:8" x14ac:dyDescent="0.25">
      <c r="A5" s="19" t="s">
        <v>35</v>
      </c>
      <c r="B5" s="12">
        <v>7041.11</v>
      </c>
      <c r="C5" s="13">
        <v>44325</v>
      </c>
      <c r="D5" s="13">
        <v>44295</v>
      </c>
      <c r="E5" s="13"/>
      <c r="F5" s="13"/>
      <c r="G5" s="1">
        <f t="shared" ref="G5:G68" si="0">D5-C5-(F5-E5)</f>
        <v>-30</v>
      </c>
      <c r="H5" s="12">
        <f t="shared" ref="H5:H68" si="1">B5*G5</f>
        <v>-211233.3</v>
      </c>
    </row>
    <row r="6" spans="1:8" x14ac:dyDescent="0.25">
      <c r="A6" s="19" t="s">
        <v>36</v>
      </c>
      <c r="B6" s="12">
        <v>3278.3</v>
      </c>
      <c r="C6" s="13">
        <v>44325</v>
      </c>
      <c r="D6" s="13">
        <v>44295</v>
      </c>
      <c r="E6" s="13"/>
      <c r="F6" s="13"/>
      <c r="G6" s="1">
        <f t="shared" si="0"/>
        <v>-30</v>
      </c>
      <c r="H6" s="12">
        <f t="shared" si="1"/>
        <v>-98349</v>
      </c>
    </row>
    <row r="7" spans="1:8" x14ac:dyDescent="0.25">
      <c r="A7" s="19" t="s">
        <v>37</v>
      </c>
      <c r="B7" s="12">
        <v>675</v>
      </c>
      <c r="C7" s="13">
        <v>44325</v>
      </c>
      <c r="D7" s="13">
        <v>44295</v>
      </c>
      <c r="E7" s="13"/>
      <c r="F7" s="13"/>
      <c r="G7" s="1">
        <f t="shared" si="0"/>
        <v>-30</v>
      </c>
      <c r="H7" s="12">
        <f t="shared" si="1"/>
        <v>-20250</v>
      </c>
    </row>
    <row r="8" spans="1:8" x14ac:dyDescent="0.25">
      <c r="A8" s="19" t="s">
        <v>38</v>
      </c>
      <c r="B8" s="12">
        <v>960</v>
      </c>
      <c r="C8" s="13">
        <v>44258</v>
      </c>
      <c r="D8" s="13">
        <v>44295</v>
      </c>
      <c r="E8" s="13"/>
      <c r="F8" s="13"/>
      <c r="G8" s="1">
        <f t="shared" si="0"/>
        <v>37</v>
      </c>
      <c r="H8" s="12">
        <f t="shared" si="1"/>
        <v>35520</v>
      </c>
    </row>
    <row r="9" spans="1:8" x14ac:dyDescent="0.25">
      <c r="A9" s="19" t="s">
        <v>39</v>
      </c>
      <c r="B9" s="12">
        <v>8626.84</v>
      </c>
      <c r="C9" s="13">
        <v>44332</v>
      </c>
      <c r="D9" s="13">
        <v>44302</v>
      </c>
      <c r="E9" s="13"/>
      <c r="F9" s="13"/>
      <c r="G9" s="1">
        <f t="shared" si="0"/>
        <v>-30</v>
      </c>
      <c r="H9" s="12">
        <f t="shared" si="1"/>
        <v>-258805.2</v>
      </c>
    </row>
    <row r="10" spans="1:8" x14ac:dyDescent="0.25">
      <c r="A10" s="19" t="s">
        <v>40</v>
      </c>
      <c r="B10" s="12">
        <v>10563.64</v>
      </c>
      <c r="C10" s="13">
        <v>44332</v>
      </c>
      <c r="D10" s="13">
        <v>44302</v>
      </c>
      <c r="E10" s="13"/>
      <c r="F10" s="13"/>
      <c r="G10" s="1">
        <f t="shared" si="0"/>
        <v>-30</v>
      </c>
      <c r="H10" s="12">
        <f t="shared" si="1"/>
        <v>-316909.19999999995</v>
      </c>
    </row>
    <row r="11" spans="1:8" x14ac:dyDescent="0.25">
      <c r="A11" s="19" t="s">
        <v>41</v>
      </c>
      <c r="B11" s="12">
        <v>2358.89</v>
      </c>
      <c r="C11" s="13">
        <v>44332</v>
      </c>
      <c r="D11" s="13">
        <v>44302</v>
      </c>
      <c r="E11" s="13"/>
      <c r="F11" s="13"/>
      <c r="G11" s="1">
        <f t="shared" si="0"/>
        <v>-30</v>
      </c>
      <c r="H11" s="12">
        <f t="shared" si="1"/>
        <v>-70766.7</v>
      </c>
    </row>
    <row r="12" spans="1:8" x14ac:dyDescent="0.25">
      <c r="A12" s="19" t="s">
        <v>42</v>
      </c>
      <c r="B12" s="12">
        <v>187</v>
      </c>
      <c r="C12" s="13">
        <v>44353</v>
      </c>
      <c r="D12" s="13">
        <v>44329</v>
      </c>
      <c r="E12" s="13"/>
      <c r="F12" s="13"/>
      <c r="G12" s="1">
        <f t="shared" si="0"/>
        <v>-24</v>
      </c>
      <c r="H12" s="12">
        <f t="shared" si="1"/>
        <v>-4488</v>
      </c>
    </row>
    <row r="13" spans="1:8" x14ac:dyDescent="0.25">
      <c r="A13" s="19" t="s">
        <v>43</v>
      </c>
      <c r="B13" s="12">
        <v>380.95</v>
      </c>
      <c r="C13" s="13">
        <v>44343</v>
      </c>
      <c r="D13" s="13">
        <v>44344</v>
      </c>
      <c r="E13" s="13"/>
      <c r="F13" s="13"/>
      <c r="G13" s="1">
        <f t="shared" si="0"/>
        <v>1</v>
      </c>
      <c r="H13" s="12">
        <f t="shared" si="1"/>
        <v>380.95</v>
      </c>
    </row>
    <row r="14" spans="1:8" x14ac:dyDescent="0.25">
      <c r="A14" s="19" t="s">
        <v>44</v>
      </c>
      <c r="B14" s="12">
        <v>245.9</v>
      </c>
      <c r="C14" s="13">
        <v>44386</v>
      </c>
      <c r="D14" s="13">
        <v>44365</v>
      </c>
      <c r="E14" s="13"/>
      <c r="F14" s="13"/>
      <c r="G14" s="1">
        <f t="shared" si="0"/>
        <v>-21</v>
      </c>
      <c r="H14" s="12">
        <f t="shared" si="1"/>
        <v>-5163.9000000000005</v>
      </c>
    </row>
    <row r="15" spans="1:8" x14ac:dyDescent="0.25">
      <c r="A15" s="19" t="s">
        <v>45</v>
      </c>
      <c r="B15" s="12">
        <v>360</v>
      </c>
      <c r="C15" s="13">
        <v>44386</v>
      </c>
      <c r="D15" s="13">
        <v>44365</v>
      </c>
      <c r="E15" s="13"/>
      <c r="F15" s="13"/>
      <c r="G15" s="1">
        <f t="shared" si="0"/>
        <v>-21</v>
      </c>
      <c r="H15" s="12">
        <f t="shared" si="1"/>
        <v>-7560</v>
      </c>
    </row>
    <row r="16" spans="1:8" x14ac:dyDescent="0.25">
      <c r="A16" s="19" t="s">
        <v>46</v>
      </c>
      <c r="B16" s="12">
        <v>655.74</v>
      </c>
      <c r="C16" s="13">
        <v>44394</v>
      </c>
      <c r="D16" s="13">
        <v>44370</v>
      </c>
      <c r="E16" s="13"/>
      <c r="F16" s="13"/>
      <c r="G16" s="1">
        <f t="shared" si="0"/>
        <v>-24</v>
      </c>
      <c r="H16" s="12">
        <f t="shared" si="1"/>
        <v>-15737.76</v>
      </c>
    </row>
    <row r="17" spans="1:8" x14ac:dyDescent="0.25">
      <c r="A17" s="19" t="s">
        <v>47</v>
      </c>
      <c r="B17" s="12">
        <v>1802.62</v>
      </c>
      <c r="C17" s="13">
        <v>44400</v>
      </c>
      <c r="D17" s="13">
        <v>44370</v>
      </c>
      <c r="E17" s="13"/>
      <c r="F17" s="13"/>
      <c r="G17" s="1">
        <f t="shared" si="0"/>
        <v>-30</v>
      </c>
      <c r="H17" s="12">
        <f t="shared" si="1"/>
        <v>-54078.6</v>
      </c>
    </row>
    <row r="18" spans="1:8" x14ac:dyDescent="0.25">
      <c r="A18" s="19" t="s">
        <v>48</v>
      </c>
      <c r="B18" s="12">
        <v>246.23</v>
      </c>
      <c r="C18" s="13">
        <v>44400</v>
      </c>
      <c r="D18" s="13">
        <v>44370</v>
      </c>
      <c r="E18" s="13"/>
      <c r="F18" s="13"/>
      <c r="G18" s="1">
        <f t="shared" si="0"/>
        <v>-30</v>
      </c>
      <c r="H18" s="12">
        <f t="shared" si="1"/>
        <v>-7386.9</v>
      </c>
    </row>
    <row r="19" spans="1:8" x14ac:dyDescent="0.25">
      <c r="A19" s="19" t="s">
        <v>49</v>
      </c>
      <c r="B19" s="12">
        <v>209.18</v>
      </c>
      <c r="C19" s="13">
        <v>44400</v>
      </c>
      <c r="D19" s="13">
        <v>44370</v>
      </c>
      <c r="E19" s="13"/>
      <c r="F19" s="13"/>
      <c r="G19" s="1">
        <f t="shared" si="0"/>
        <v>-30</v>
      </c>
      <c r="H19" s="12">
        <f t="shared" si="1"/>
        <v>-6275.4000000000005</v>
      </c>
    </row>
    <row r="20" spans="1:8" x14ac:dyDescent="0.25">
      <c r="A20" s="19" t="s">
        <v>50</v>
      </c>
      <c r="B20" s="12">
        <v>14.71</v>
      </c>
      <c r="C20" s="13">
        <v>44388</v>
      </c>
      <c r="D20" s="13">
        <v>44384</v>
      </c>
      <c r="E20" s="13"/>
      <c r="F20" s="13"/>
      <c r="G20" s="1">
        <f t="shared" si="0"/>
        <v>-4</v>
      </c>
      <c r="H20" s="12">
        <f t="shared" si="1"/>
        <v>-58.84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23520.23</v>
      </c>
      <c r="C1">
        <f>COUNTA(A4:A353)</f>
        <v>19</v>
      </c>
      <c r="G1" s="16">
        <f>IF(B1&lt;&gt;0,H1/B1,0)</f>
        <v>-27.689946059200953</v>
      </c>
      <c r="H1" s="15">
        <f>SUM(H4:H353)</f>
        <v>-651273.9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51</v>
      </c>
      <c r="B4" s="12">
        <v>136.15</v>
      </c>
      <c r="C4" s="13">
        <v>44386</v>
      </c>
      <c r="D4" s="13">
        <v>44384</v>
      </c>
      <c r="E4" s="13"/>
      <c r="F4" s="13"/>
      <c r="G4" s="1">
        <f>D4-C4-(F4-E4)</f>
        <v>-2</v>
      </c>
      <c r="H4" s="12">
        <f>B4*G4</f>
        <v>-272.3</v>
      </c>
    </row>
    <row r="5" spans="1:8" x14ac:dyDescent="0.25">
      <c r="A5" s="19" t="s">
        <v>52</v>
      </c>
      <c r="B5" s="12">
        <v>117.3</v>
      </c>
      <c r="C5" s="13">
        <v>44386</v>
      </c>
      <c r="D5" s="13">
        <v>44384</v>
      </c>
      <c r="E5" s="13"/>
      <c r="F5" s="13"/>
      <c r="G5" s="1">
        <f t="shared" ref="G5:G68" si="0">D5-C5-(F5-E5)</f>
        <v>-2</v>
      </c>
      <c r="H5" s="12">
        <f t="shared" ref="H5:H68" si="1">B5*G5</f>
        <v>-234.6</v>
      </c>
    </row>
    <row r="6" spans="1:8" x14ac:dyDescent="0.25">
      <c r="A6" s="19" t="s">
        <v>53</v>
      </c>
      <c r="B6" s="12">
        <v>1684.74</v>
      </c>
      <c r="C6" s="13">
        <v>44408</v>
      </c>
      <c r="D6" s="13">
        <v>44384</v>
      </c>
      <c r="E6" s="13"/>
      <c r="F6" s="13"/>
      <c r="G6" s="1">
        <f t="shared" si="0"/>
        <v>-24</v>
      </c>
      <c r="H6" s="12">
        <f t="shared" si="1"/>
        <v>-40433.760000000002</v>
      </c>
    </row>
    <row r="7" spans="1:8" x14ac:dyDescent="0.25">
      <c r="A7" s="19" t="s">
        <v>54</v>
      </c>
      <c r="B7" s="12">
        <v>629.70000000000005</v>
      </c>
      <c r="C7" s="13">
        <v>44386</v>
      </c>
      <c r="D7" s="13">
        <v>44384</v>
      </c>
      <c r="E7" s="13"/>
      <c r="F7" s="13"/>
      <c r="G7" s="1">
        <f t="shared" si="0"/>
        <v>-2</v>
      </c>
      <c r="H7" s="12">
        <f t="shared" si="1"/>
        <v>-1259.4000000000001</v>
      </c>
    </row>
    <row r="8" spans="1:8" x14ac:dyDescent="0.25">
      <c r="A8" s="19" t="s">
        <v>55</v>
      </c>
      <c r="B8" s="12">
        <v>98.36</v>
      </c>
      <c r="C8" s="13">
        <v>44386</v>
      </c>
      <c r="D8" s="13">
        <v>44384</v>
      </c>
      <c r="E8" s="13"/>
      <c r="F8" s="13"/>
      <c r="G8" s="1">
        <f t="shared" si="0"/>
        <v>-2</v>
      </c>
      <c r="H8" s="12">
        <f t="shared" si="1"/>
        <v>-196.72</v>
      </c>
    </row>
    <row r="9" spans="1:8" x14ac:dyDescent="0.25">
      <c r="A9" s="19" t="s">
        <v>56</v>
      </c>
      <c r="B9" s="12">
        <v>406.8</v>
      </c>
      <c r="C9" s="13">
        <v>44412</v>
      </c>
      <c r="D9" s="13">
        <v>44384</v>
      </c>
      <c r="E9" s="13"/>
      <c r="F9" s="13"/>
      <c r="G9" s="1">
        <f t="shared" si="0"/>
        <v>-28</v>
      </c>
      <c r="H9" s="12">
        <f t="shared" si="1"/>
        <v>-11390.4</v>
      </c>
    </row>
    <row r="10" spans="1:8" x14ac:dyDescent="0.25">
      <c r="A10" s="19" t="s">
        <v>57</v>
      </c>
      <c r="B10" s="12">
        <v>2376.7199999999998</v>
      </c>
      <c r="C10" s="13">
        <v>44414</v>
      </c>
      <c r="D10" s="13">
        <v>44384</v>
      </c>
      <c r="E10" s="13"/>
      <c r="F10" s="13"/>
      <c r="G10" s="1">
        <f t="shared" si="0"/>
        <v>-30</v>
      </c>
      <c r="H10" s="12">
        <f t="shared" si="1"/>
        <v>-71301.599999999991</v>
      </c>
    </row>
    <row r="11" spans="1:8" x14ac:dyDescent="0.25">
      <c r="A11" s="19" t="s">
        <v>58</v>
      </c>
      <c r="B11" s="12">
        <v>1163.5</v>
      </c>
      <c r="C11" s="13">
        <v>44437</v>
      </c>
      <c r="D11" s="13">
        <v>44407</v>
      </c>
      <c r="E11" s="13"/>
      <c r="F11" s="13"/>
      <c r="G11" s="1">
        <f t="shared" si="0"/>
        <v>-30</v>
      </c>
      <c r="H11" s="12">
        <f t="shared" si="1"/>
        <v>-34905</v>
      </c>
    </row>
    <row r="12" spans="1:8" x14ac:dyDescent="0.25">
      <c r="A12" s="19" t="s">
        <v>59</v>
      </c>
      <c r="B12" s="12">
        <v>233.61</v>
      </c>
      <c r="C12" s="13">
        <v>44468</v>
      </c>
      <c r="D12" s="13">
        <v>44438</v>
      </c>
      <c r="E12" s="13"/>
      <c r="F12" s="13"/>
      <c r="G12" s="1">
        <f t="shared" si="0"/>
        <v>-30</v>
      </c>
      <c r="H12" s="12">
        <f t="shared" si="1"/>
        <v>-7008.3</v>
      </c>
    </row>
    <row r="13" spans="1:8" x14ac:dyDescent="0.25">
      <c r="A13" s="19" t="s">
        <v>60</v>
      </c>
      <c r="B13" s="12">
        <v>440</v>
      </c>
      <c r="C13" s="13">
        <v>44479</v>
      </c>
      <c r="D13" s="13">
        <v>44449</v>
      </c>
      <c r="E13" s="13"/>
      <c r="F13" s="13"/>
      <c r="G13" s="1">
        <f t="shared" si="0"/>
        <v>-30</v>
      </c>
      <c r="H13" s="12">
        <f t="shared" si="1"/>
        <v>-13200</v>
      </c>
    </row>
    <row r="14" spans="1:8" x14ac:dyDescent="0.25">
      <c r="A14" s="19" t="s">
        <v>61</v>
      </c>
      <c r="B14" s="12">
        <v>925</v>
      </c>
      <c r="C14" s="13">
        <v>44471</v>
      </c>
      <c r="D14" s="13">
        <v>44449</v>
      </c>
      <c r="E14" s="13"/>
      <c r="F14" s="13"/>
      <c r="G14" s="1">
        <f t="shared" si="0"/>
        <v>-22</v>
      </c>
      <c r="H14" s="12">
        <f t="shared" si="1"/>
        <v>-20350</v>
      </c>
    </row>
    <row r="15" spans="1:8" x14ac:dyDescent="0.25">
      <c r="A15" s="19" t="s">
        <v>62</v>
      </c>
      <c r="B15" s="12">
        <v>3278.68</v>
      </c>
      <c r="C15" s="13">
        <v>44485</v>
      </c>
      <c r="D15" s="13">
        <v>44456</v>
      </c>
      <c r="E15" s="13"/>
      <c r="F15" s="13"/>
      <c r="G15" s="1">
        <f t="shared" si="0"/>
        <v>-29</v>
      </c>
      <c r="H15" s="12">
        <f t="shared" si="1"/>
        <v>-95081.72</v>
      </c>
    </row>
    <row r="16" spans="1:8" x14ac:dyDescent="0.25">
      <c r="A16" s="19" t="s">
        <v>63</v>
      </c>
      <c r="B16" s="12">
        <v>1750</v>
      </c>
      <c r="C16" s="13">
        <v>44485</v>
      </c>
      <c r="D16" s="13">
        <v>44456</v>
      </c>
      <c r="E16" s="13"/>
      <c r="F16" s="13"/>
      <c r="G16" s="1">
        <f t="shared" si="0"/>
        <v>-29</v>
      </c>
      <c r="H16" s="12">
        <f t="shared" si="1"/>
        <v>-50750</v>
      </c>
    </row>
    <row r="17" spans="1:8" x14ac:dyDescent="0.25">
      <c r="A17" s="19" t="s">
        <v>64</v>
      </c>
      <c r="B17" s="12">
        <v>1750</v>
      </c>
      <c r="C17" s="13">
        <v>44485</v>
      </c>
      <c r="D17" s="13">
        <v>44456</v>
      </c>
      <c r="E17" s="13"/>
      <c r="F17" s="13"/>
      <c r="G17" s="1">
        <f t="shared" si="0"/>
        <v>-29</v>
      </c>
      <c r="H17" s="12">
        <f t="shared" si="1"/>
        <v>-50750</v>
      </c>
    </row>
    <row r="18" spans="1:8" x14ac:dyDescent="0.25">
      <c r="A18" s="19" t="s">
        <v>65</v>
      </c>
      <c r="B18" s="12">
        <v>1750</v>
      </c>
      <c r="C18" s="13">
        <v>44485</v>
      </c>
      <c r="D18" s="13">
        <v>44456</v>
      </c>
      <c r="E18" s="13"/>
      <c r="F18" s="13"/>
      <c r="G18" s="1">
        <f t="shared" si="0"/>
        <v>-29</v>
      </c>
      <c r="H18" s="12">
        <f t="shared" si="1"/>
        <v>-50750</v>
      </c>
    </row>
    <row r="19" spans="1:8" x14ac:dyDescent="0.25">
      <c r="A19" s="19" t="s">
        <v>63</v>
      </c>
      <c r="B19" s="12">
        <v>2240</v>
      </c>
      <c r="C19" s="13">
        <v>44486</v>
      </c>
      <c r="D19" s="13">
        <v>44456</v>
      </c>
      <c r="E19" s="13"/>
      <c r="F19" s="13"/>
      <c r="G19" s="1">
        <f t="shared" si="0"/>
        <v>-30</v>
      </c>
      <c r="H19" s="12">
        <f t="shared" si="1"/>
        <v>-67200</v>
      </c>
    </row>
    <row r="20" spans="1:8" x14ac:dyDescent="0.25">
      <c r="A20" s="19" t="s">
        <v>64</v>
      </c>
      <c r="B20" s="12">
        <v>1480</v>
      </c>
      <c r="C20" s="13">
        <v>44486</v>
      </c>
      <c r="D20" s="13">
        <v>44456</v>
      </c>
      <c r="E20" s="13"/>
      <c r="F20" s="13"/>
      <c r="G20" s="1">
        <f t="shared" si="0"/>
        <v>-30</v>
      </c>
      <c r="H20" s="12">
        <f t="shared" si="1"/>
        <v>-44400</v>
      </c>
    </row>
    <row r="21" spans="1:8" x14ac:dyDescent="0.25">
      <c r="A21" s="19" t="s">
        <v>65</v>
      </c>
      <c r="B21" s="12">
        <v>2240</v>
      </c>
      <c r="C21" s="13">
        <v>44486</v>
      </c>
      <c r="D21" s="13">
        <v>44456</v>
      </c>
      <c r="E21" s="13"/>
      <c r="F21" s="13"/>
      <c r="G21" s="1">
        <f t="shared" si="0"/>
        <v>-30</v>
      </c>
      <c r="H21" s="12">
        <f t="shared" si="1"/>
        <v>-67200</v>
      </c>
    </row>
    <row r="22" spans="1:8" x14ac:dyDescent="0.25">
      <c r="A22" s="19" t="s">
        <v>66</v>
      </c>
      <c r="B22" s="12">
        <v>819.67</v>
      </c>
      <c r="C22" s="13">
        <v>44486</v>
      </c>
      <c r="D22" s="13">
        <v>44456</v>
      </c>
      <c r="E22" s="13"/>
      <c r="F22" s="13"/>
      <c r="G22" s="1">
        <f t="shared" si="0"/>
        <v>-30</v>
      </c>
      <c r="H22" s="12">
        <f t="shared" si="1"/>
        <v>-24590.1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108555.27</v>
      </c>
      <c r="C1">
        <f>COUNTA(A4:A353)</f>
        <v>25</v>
      </c>
      <c r="G1" s="16">
        <f>IF(B1&lt;&gt;0,H1/B1,0)</f>
        <v>123.94789539006258</v>
      </c>
      <c r="H1" s="15">
        <f>SUM(H4:H353)</f>
        <v>13455197.25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67</v>
      </c>
      <c r="B4" s="12">
        <v>3712.52</v>
      </c>
      <c r="C4" s="13">
        <v>44542</v>
      </c>
      <c r="D4" s="13">
        <v>44512</v>
      </c>
      <c r="E4" s="13"/>
      <c r="F4" s="13"/>
      <c r="G4" s="1">
        <f>D4-C4-(F4-E4)</f>
        <v>-30</v>
      </c>
      <c r="H4" s="12">
        <f>B4*G4</f>
        <v>-111375.6</v>
      </c>
    </row>
    <row r="5" spans="1:8" x14ac:dyDescent="0.25">
      <c r="A5" s="19" t="s">
        <v>68</v>
      </c>
      <c r="B5" s="12">
        <v>1458.1</v>
      </c>
      <c r="C5" s="13">
        <v>44542</v>
      </c>
      <c r="D5" s="13">
        <v>44512</v>
      </c>
      <c r="E5" s="13"/>
      <c r="F5" s="13"/>
      <c r="G5" s="1">
        <f t="shared" ref="G5:G68" si="0">D5-C5-(F5-E5)</f>
        <v>-30</v>
      </c>
      <c r="H5" s="12">
        <f t="shared" ref="H5:H68" si="1">B5*G5</f>
        <v>-43743</v>
      </c>
    </row>
    <row r="6" spans="1:8" x14ac:dyDescent="0.25">
      <c r="A6" s="19" t="s">
        <v>69</v>
      </c>
      <c r="B6" s="12">
        <v>895.17</v>
      </c>
      <c r="C6" s="13">
        <v>44542</v>
      </c>
      <c r="D6" s="13">
        <v>44512</v>
      </c>
      <c r="E6" s="13"/>
      <c r="F6" s="13"/>
      <c r="G6" s="1">
        <f t="shared" si="0"/>
        <v>-30</v>
      </c>
      <c r="H6" s="12">
        <f t="shared" si="1"/>
        <v>-26855.1</v>
      </c>
    </row>
    <row r="7" spans="1:8" x14ac:dyDescent="0.25">
      <c r="A7" s="19" t="s">
        <v>70</v>
      </c>
      <c r="B7" s="12">
        <v>2393.44</v>
      </c>
      <c r="C7" s="13">
        <v>44542</v>
      </c>
      <c r="D7" s="13">
        <v>44512</v>
      </c>
      <c r="E7" s="13"/>
      <c r="F7" s="13"/>
      <c r="G7" s="1">
        <f t="shared" si="0"/>
        <v>-30</v>
      </c>
      <c r="H7" s="12">
        <f t="shared" si="1"/>
        <v>-71803.199999999997</v>
      </c>
    </row>
    <row r="8" spans="1:8" x14ac:dyDescent="0.25">
      <c r="A8" s="19" t="s">
        <v>71</v>
      </c>
      <c r="B8" s="12">
        <v>1600</v>
      </c>
      <c r="C8" s="13">
        <v>44542</v>
      </c>
      <c r="D8" s="13">
        <v>44512</v>
      </c>
      <c r="E8" s="13"/>
      <c r="F8" s="13"/>
      <c r="G8" s="1">
        <f t="shared" si="0"/>
        <v>-30</v>
      </c>
      <c r="H8" s="12">
        <f t="shared" si="1"/>
        <v>-48000</v>
      </c>
    </row>
    <row r="9" spans="1:8" x14ac:dyDescent="0.25">
      <c r="A9" s="19" t="s">
        <v>72</v>
      </c>
      <c r="B9" s="12">
        <v>751.91</v>
      </c>
      <c r="C9" s="13">
        <v>44542</v>
      </c>
      <c r="D9" s="13">
        <v>44512</v>
      </c>
      <c r="E9" s="13"/>
      <c r="F9" s="13"/>
      <c r="G9" s="1">
        <f t="shared" si="0"/>
        <v>-30</v>
      </c>
      <c r="H9" s="12">
        <f t="shared" si="1"/>
        <v>-22557.3</v>
      </c>
    </row>
    <row r="10" spans="1:8" x14ac:dyDescent="0.25">
      <c r="A10" s="19" t="s">
        <v>73</v>
      </c>
      <c r="B10" s="12">
        <v>260.58999999999997</v>
      </c>
      <c r="C10" s="13">
        <v>44542</v>
      </c>
      <c r="D10" s="13">
        <v>44512</v>
      </c>
      <c r="E10" s="13"/>
      <c r="F10" s="13"/>
      <c r="G10" s="1">
        <f t="shared" si="0"/>
        <v>-30</v>
      </c>
      <c r="H10" s="12">
        <f t="shared" si="1"/>
        <v>-7817.6999999999989</v>
      </c>
    </row>
    <row r="11" spans="1:8" x14ac:dyDescent="0.25">
      <c r="A11" s="19" t="s">
        <v>74</v>
      </c>
      <c r="B11" s="12">
        <v>880</v>
      </c>
      <c r="C11" s="13">
        <v>44542</v>
      </c>
      <c r="D11" s="13">
        <v>44512</v>
      </c>
      <c r="E11" s="13"/>
      <c r="F11" s="13"/>
      <c r="G11" s="1">
        <f t="shared" si="0"/>
        <v>-30</v>
      </c>
      <c r="H11" s="12">
        <f t="shared" si="1"/>
        <v>-26400</v>
      </c>
    </row>
    <row r="12" spans="1:8" x14ac:dyDescent="0.25">
      <c r="A12" s="19" t="s">
        <v>75</v>
      </c>
      <c r="B12" s="12">
        <v>655.74</v>
      </c>
      <c r="C12" s="13">
        <v>44553</v>
      </c>
      <c r="D12" s="13">
        <v>44524</v>
      </c>
      <c r="E12" s="13"/>
      <c r="F12" s="13"/>
      <c r="G12" s="1">
        <f t="shared" si="0"/>
        <v>-29</v>
      </c>
      <c r="H12" s="12">
        <f t="shared" si="1"/>
        <v>-19016.46</v>
      </c>
    </row>
    <row r="13" spans="1:8" x14ac:dyDescent="0.25">
      <c r="A13" s="19" t="s">
        <v>76</v>
      </c>
      <c r="B13" s="12">
        <v>4426.2299999999996</v>
      </c>
      <c r="C13" s="13">
        <v>44553</v>
      </c>
      <c r="D13" s="13">
        <v>44532</v>
      </c>
      <c r="E13" s="13"/>
      <c r="F13" s="13"/>
      <c r="G13" s="1">
        <f t="shared" si="0"/>
        <v>-21</v>
      </c>
      <c r="H13" s="12">
        <f t="shared" si="1"/>
        <v>-92950.829999999987</v>
      </c>
    </row>
    <row r="14" spans="1:8" x14ac:dyDescent="0.25">
      <c r="A14" s="19" t="s">
        <v>77</v>
      </c>
      <c r="B14" s="12">
        <v>925</v>
      </c>
      <c r="C14" s="13">
        <v>44554</v>
      </c>
      <c r="D14" s="13">
        <v>44532</v>
      </c>
      <c r="E14" s="13"/>
      <c r="F14" s="13"/>
      <c r="G14" s="1">
        <f t="shared" si="0"/>
        <v>-22</v>
      </c>
      <c r="H14" s="12">
        <f t="shared" si="1"/>
        <v>-20350</v>
      </c>
    </row>
    <row r="15" spans="1:8" x14ac:dyDescent="0.25">
      <c r="A15" s="19" t="s">
        <v>78</v>
      </c>
      <c r="B15" s="12">
        <v>303.45</v>
      </c>
      <c r="C15" s="13">
        <v>44561</v>
      </c>
      <c r="D15" s="13">
        <v>44532</v>
      </c>
      <c r="E15" s="13"/>
      <c r="F15" s="13"/>
      <c r="G15" s="1">
        <f t="shared" si="0"/>
        <v>-29</v>
      </c>
      <c r="H15" s="12">
        <f t="shared" si="1"/>
        <v>-8800.0499999999993</v>
      </c>
    </row>
    <row r="16" spans="1:8" x14ac:dyDescent="0.25">
      <c r="A16" s="19" t="s">
        <v>79</v>
      </c>
      <c r="B16" s="12">
        <v>17.850000000000001</v>
      </c>
      <c r="C16" s="13">
        <v>44561</v>
      </c>
      <c r="D16" s="13">
        <v>44532</v>
      </c>
      <c r="E16" s="13"/>
      <c r="F16" s="13"/>
      <c r="G16" s="1">
        <f t="shared" si="0"/>
        <v>-29</v>
      </c>
      <c r="H16" s="12">
        <f t="shared" si="1"/>
        <v>-517.65000000000009</v>
      </c>
    </row>
    <row r="17" spans="1:8" x14ac:dyDescent="0.25">
      <c r="A17" s="19" t="s">
        <v>80</v>
      </c>
      <c r="B17" s="12">
        <v>240</v>
      </c>
      <c r="C17" s="13">
        <v>44561</v>
      </c>
      <c r="D17" s="13">
        <v>44532</v>
      </c>
      <c r="E17" s="13"/>
      <c r="F17" s="13"/>
      <c r="G17" s="1">
        <f t="shared" si="0"/>
        <v>-29</v>
      </c>
      <c r="H17" s="12">
        <f t="shared" si="1"/>
        <v>-6960</v>
      </c>
    </row>
    <row r="18" spans="1:8" x14ac:dyDescent="0.25">
      <c r="A18" s="19" t="s">
        <v>81</v>
      </c>
      <c r="B18" s="12">
        <v>80</v>
      </c>
      <c r="C18" s="13">
        <v>44553</v>
      </c>
      <c r="D18" s="13">
        <v>44532</v>
      </c>
      <c r="E18" s="13"/>
      <c r="F18" s="13"/>
      <c r="G18" s="1">
        <f t="shared" si="0"/>
        <v>-21</v>
      </c>
      <c r="H18" s="12">
        <f t="shared" si="1"/>
        <v>-1680</v>
      </c>
    </row>
    <row r="19" spans="1:8" x14ac:dyDescent="0.25">
      <c r="A19" s="19" t="s">
        <v>82</v>
      </c>
      <c r="B19" s="12">
        <v>4531</v>
      </c>
      <c r="C19" s="13">
        <v>44567</v>
      </c>
      <c r="D19" s="13">
        <v>44537</v>
      </c>
      <c r="E19" s="13"/>
      <c r="F19" s="13"/>
      <c r="G19" s="1">
        <f t="shared" si="0"/>
        <v>-30</v>
      </c>
      <c r="H19" s="12">
        <f t="shared" si="1"/>
        <v>-135930</v>
      </c>
    </row>
    <row r="20" spans="1:8" x14ac:dyDescent="0.25">
      <c r="A20" s="19" t="s">
        <v>83</v>
      </c>
      <c r="B20" s="12">
        <v>7499.25</v>
      </c>
      <c r="C20" s="13">
        <v>44567</v>
      </c>
      <c r="D20" s="13">
        <v>44537</v>
      </c>
      <c r="E20" s="13"/>
      <c r="F20" s="13"/>
      <c r="G20" s="1">
        <f t="shared" si="0"/>
        <v>-30</v>
      </c>
      <c r="H20" s="12">
        <f t="shared" si="1"/>
        <v>-224977.5</v>
      </c>
    </row>
    <row r="21" spans="1:8" x14ac:dyDescent="0.25">
      <c r="A21" s="19" t="s">
        <v>84</v>
      </c>
      <c r="B21" s="12">
        <v>1420</v>
      </c>
      <c r="C21" s="13">
        <v>44574</v>
      </c>
      <c r="D21" s="13">
        <v>44544</v>
      </c>
      <c r="E21" s="13"/>
      <c r="F21" s="13"/>
      <c r="G21" s="1">
        <f t="shared" si="0"/>
        <v>-30</v>
      </c>
      <c r="H21" s="12">
        <f t="shared" si="1"/>
        <v>-42600</v>
      </c>
    </row>
    <row r="22" spans="1:8" x14ac:dyDescent="0.25">
      <c r="A22" s="19" t="s">
        <v>85</v>
      </c>
      <c r="B22" s="12">
        <v>98.36</v>
      </c>
      <c r="C22" s="13">
        <v>44574</v>
      </c>
      <c r="D22" s="13">
        <v>44544</v>
      </c>
      <c r="E22" s="13"/>
      <c r="F22" s="13"/>
      <c r="G22" s="1">
        <f t="shared" si="0"/>
        <v>-30</v>
      </c>
      <c r="H22" s="12">
        <f t="shared" si="1"/>
        <v>-2950.8</v>
      </c>
    </row>
    <row r="23" spans="1:8" x14ac:dyDescent="0.25">
      <c r="A23" s="19" t="s">
        <v>86</v>
      </c>
      <c r="B23" s="12">
        <v>4800</v>
      </c>
      <c r="C23" s="13">
        <v>44581</v>
      </c>
      <c r="D23" s="13">
        <v>44295</v>
      </c>
      <c r="E23" s="13"/>
      <c r="F23" s="13"/>
      <c r="G23" s="1">
        <f t="shared" si="0"/>
        <v>-286</v>
      </c>
      <c r="H23" s="12">
        <f t="shared" si="1"/>
        <v>-1372800</v>
      </c>
    </row>
    <row r="24" spans="1:8" x14ac:dyDescent="0.25">
      <c r="A24" s="19" t="s">
        <v>34</v>
      </c>
      <c r="B24" s="12">
        <v>20478.73</v>
      </c>
      <c r="C24" s="13">
        <v>44317</v>
      </c>
      <c r="D24" s="13">
        <v>44553</v>
      </c>
      <c r="E24" s="13"/>
      <c r="F24" s="13"/>
      <c r="G24" s="1">
        <f t="shared" si="0"/>
        <v>236</v>
      </c>
      <c r="H24" s="12">
        <f t="shared" si="1"/>
        <v>4832980.28</v>
      </c>
    </row>
    <row r="25" spans="1:8" x14ac:dyDescent="0.25">
      <c r="A25" s="19" t="s">
        <v>41</v>
      </c>
      <c r="B25" s="12">
        <v>24090.55</v>
      </c>
      <c r="C25" s="13">
        <v>44332</v>
      </c>
      <c r="D25" s="13">
        <v>44553</v>
      </c>
      <c r="E25" s="13"/>
      <c r="F25" s="13"/>
      <c r="G25" s="1">
        <f t="shared" si="0"/>
        <v>221</v>
      </c>
      <c r="H25" s="12">
        <f t="shared" si="1"/>
        <v>5324011.55</v>
      </c>
    </row>
    <row r="26" spans="1:8" x14ac:dyDescent="0.25">
      <c r="A26" s="19" t="s">
        <v>40</v>
      </c>
      <c r="B26" s="12">
        <v>25475.25</v>
      </c>
      <c r="C26" s="13">
        <v>44332</v>
      </c>
      <c r="D26" s="13">
        <v>44553</v>
      </c>
      <c r="E26" s="13"/>
      <c r="F26" s="13"/>
      <c r="G26" s="1">
        <f t="shared" si="0"/>
        <v>221</v>
      </c>
      <c r="H26" s="12">
        <f t="shared" si="1"/>
        <v>5630030.25</v>
      </c>
    </row>
    <row r="27" spans="1:8" x14ac:dyDescent="0.25">
      <c r="A27" s="19" t="s">
        <v>87</v>
      </c>
      <c r="B27" s="12">
        <v>1463.77</v>
      </c>
      <c r="C27" s="13">
        <v>44581</v>
      </c>
      <c r="D27" s="13">
        <v>44553</v>
      </c>
      <c r="E27" s="13"/>
      <c r="F27" s="13"/>
      <c r="G27" s="1">
        <f t="shared" si="0"/>
        <v>-28</v>
      </c>
      <c r="H27" s="12">
        <f t="shared" si="1"/>
        <v>-40985.56</v>
      </c>
    </row>
    <row r="28" spans="1:8" x14ac:dyDescent="0.25">
      <c r="A28" s="19" t="s">
        <v>88</v>
      </c>
      <c r="B28" s="12">
        <v>98.36</v>
      </c>
      <c r="C28" s="13">
        <v>44581</v>
      </c>
      <c r="D28" s="13">
        <v>44553</v>
      </c>
      <c r="E28" s="13"/>
      <c r="F28" s="13"/>
      <c r="G28" s="1">
        <f t="shared" si="0"/>
        <v>-28</v>
      </c>
      <c r="H28" s="12">
        <f t="shared" si="1"/>
        <v>-2754.08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2022-10-13T11:20:42Z</dcterms:modified>
</cp:coreProperties>
</file>