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9929"/>
  <workbookPr codeName="ThisWorkbook"/>
  <bookViews>
    <workbookView xmlns:d3p1="http://schemas.microsoft.com/office/spreadsheetml/2015/revision2" xWindow="28680" yWindow="-120" windowWidth="29040" windowHeight="15720" d3p1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fullPrecision="1" calcMode="auto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<sst xmlns="http://schemas.openxmlformats.org/spreadsheetml/2006/main" uniqueCount="162">
  <si>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</si>
  <si>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</si>
  <si>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</si>
  <si>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</si>
  <si>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</si>
  <si>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</si>
  <si>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</si>
  <si>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</si>
  <si>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</si>
  <si>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</si>
  <si>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</si>
  <si>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</si>
  <si>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</si>
  <si>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</si>
  <si>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</si>
  <si>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</si>
  <si>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</si>
  <si>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</si>
  <si>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</si>
  <si>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</si>
  <si>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LUCIANO MANARA L. MANARA</t>
  </si>
  <si>
    <t>20153 MILANO (MI) - VIA LAMENNAIS 20 - C.F. 80148970157 C.M. MIIC8C7002</t>
  </si>
  <si>
    <t>2026</t>
  </si>
  <si>
    <t>4 del 13/01/2026</t>
  </si>
  <si>
    <t>67/EL del 16/01/2026</t>
  </si>
  <si>
    <t>1026013988 del 24/01/2026</t>
  </si>
  <si>
    <t>142 del 26/01/2026</t>
  </si>
  <si>
    <t>329/EG del 23/01/2026</t>
  </si>
  <si>
    <t>295/EG del 22/01/2026</t>
  </si>
  <si>
    <t>412/ME del 22/01/2026</t>
  </si>
  <si>
    <t>448/ME del 23/01/2026</t>
  </si>
  <si>
    <t>253 del 30/01/2026</t>
  </si>
  <si>
    <t>2/1 del 31/01/2026</t>
  </si>
  <si>
    <t>15 del 02/02/2026</t>
  </si>
  <si>
    <t>FATTPA 1_26 del 04/02/2026</t>
  </si>
  <si>
    <t>4/PA del 29/01/2026</t>
  </si>
  <si>
    <t>89 del 30/01/2026</t>
  </si>
  <si>
    <t>40/P del 31/01/2026</t>
  </si>
  <si>
    <t>390-FVFOR del 05/02/2026</t>
  </si>
  <si>
    <t>25 del 13/02/2026</t>
  </si>
  <si>
    <t>378 del 31/01/2026</t>
  </si>
  <si>
    <t>2026    18/E del 17/02/2026</t>
  </si>
  <si>
    <t>1024/A/2026 del 12/02/2026</t>
  </si>
  <si>
    <t>7/PA/2026 del 31/01/2026</t>
  </si>
  <si>
    <t>90/P del 13/02/2026</t>
  </si>
  <si>
    <t>105/P del 18/02/2026</t>
  </si>
  <si>
    <t>27/2026 del 22/02/2026</t>
  </si>
  <si>
    <t>301/FE del 18/02/2026</t>
  </si>
  <si>
    <t>138A del 03/02/2026</t>
  </si>
  <si>
    <t>0117/2026 del 20/02/2026</t>
  </si>
  <si>
    <t>12600601200000000310 del 24/02/2026</t>
  </si>
  <si>
    <t>12600600010000007335 del 20/02/2026</t>
  </si>
  <si>
    <t>12600601200000000291 del 20/02/2026</t>
  </si>
  <si>
    <t>12600600010000007174 del 20/02/2026</t>
  </si>
  <si>
    <t>12600600010000007230 del 20/02/2026</t>
  </si>
  <si>
    <t>1026038051 del 23/02/2026</t>
  </si>
  <si>
    <t>V3-32808 del 27/02/2026</t>
  </si>
  <si>
    <t>V3-32807 del 27/02/2026</t>
  </si>
  <si>
    <t>V3-32374 del 24/02/2026</t>
  </si>
  <si>
    <t>203 del 24/02/2026</t>
  </si>
  <si>
    <t>E/54 del 04/03/2026</t>
  </si>
  <si>
    <t>E/45 del 26/02/2026</t>
  </si>
  <si>
    <t>12/PA del 19/02/2026</t>
  </si>
  <si>
    <t>11/PA del 19/02/2026</t>
  </si>
  <si>
    <t>20/PA del 23/02/2026</t>
  </si>
  <si>
    <t>186 del 27/02/2026</t>
  </si>
  <si>
    <t>4001000745 del 05/03/2026</t>
  </si>
  <si>
    <t>4001000744 del 05/03/2026</t>
  </si>
  <si>
    <t>479 del 27/02/2026</t>
  </si>
  <si>
    <t>84/0016090 del 25/02/2026</t>
  </si>
  <si>
    <t>84/0018249 del 04/03/2026</t>
  </si>
  <si>
    <t>756-FVFOR del 03/03/2026</t>
  </si>
  <si>
    <t>704 del 28/02/2026</t>
  </si>
  <si>
    <t>0213/2026 del 27/02/2026</t>
  </si>
  <si>
    <t>88 del 06/03/2026</t>
  </si>
  <si>
    <t>00000101/17/2026 del 12/03/2026</t>
  </si>
  <si>
    <t>00000094/17/2026 del 11/03/2026</t>
  </si>
  <si>
    <t>253 del 20/03/2026</t>
  </si>
  <si>
    <t>1026064975 del 23/03/2026</t>
  </si>
  <si>
    <t>84/0020375 del 11/03/2026</t>
  </si>
  <si>
    <t>84/0022409 del 18/03/2026</t>
  </si>
  <si>
    <t>4001001143 del 17/03/2026</t>
  </si>
  <si>
    <t>216PA del 20/03/2026</t>
  </si>
  <si>
    <t>V3-34655 del 17/03/2026</t>
  </si>
  <si>
    <t>31 del 11/03/2026</t>
  </si>
  <si>
    <t>0226/2026 del 12/03/2026</t>
  </si>
  <si>
    <t>1157-FVFOR del 31/03/2026</t>
  </si>
  <si>
    <t>1127-FVFOR del 30/03/2026</t>
  </si>
  <si>
    <t>00000147/17/2026 del 25/03/2026</t>
  </si>
  <si>
    <t>CN26002168 del 31/03/2026</t>
  </si>
  <si>
    <t>CN26002167 del 31/03/2026</t>
  </si>
  <si>
    <t>84/0024254 del 24/03/2026</t>
  </si>
  <si>
    <t>37/PA del 26/03/2026</t>
  </si>
  <si>
    <t>84/0030749 del 14/04/2026</t>
  </si>
  <si>
    <t>84/0028898 del 08/04/2026</t>
  </si>
  <si>
    <t>4001002149 del 10/04/2026</t>
  </si>
  <si>
    <t>65/PA/2026 del 02/04/2026</t>
  </si>
  <si>
    <t>992 del 31/03/2026</t>
  </si>
  <si>
    <t>41DD del 16/04/2026</t>
  </si>
  <si>
    <t>335 del 13/04/2026</t>
  </si>
  <si>
    <t>341 del 13/04/2026</t>
  </si>
  <si>
    <t>1300-FVFOR del 13/04/2026</t>
  </si>
  <si>
    <t>1026077920 del 16/04/2026</t>
  </si>
  <si>
    <t>0317/2026 del 16/04/2026</t>
  </si>
  <si>
    <t>18 del 09/04/2026</t>
  </si>
  <si>
    <t>035-031728 del 07/04/2026</t>
  </si>
  <si>
    <t>3165/A/2026 del 14/04/2026</t>
  </si>
  <si>
    <t>2026    42/E del 09/04/2026</t>
  </si>
  <si>
    <t>80/22 del 14/04/2026</t>
  </si>
  <si>
    <t>83/22 del 15/04/2026</t>
  </si>
  <si>
    <t>85 del 24/04/2026</t>
  </si>
  <si>
    <t>64/2026 del 23/04/2026</t>
  </si>
  <si>
    <t>164/P del 29/04/2026</t>
  </si>
  <si>
    <t>139 del 24/04/2026</t>
  </si>
  <si>
    <t>53/PA del 27/04/2026</t>
  </si>
  <si>
    <t>52/PA del 27/04/2026</t>
  </si>
  <si>
    <t>035-038509 del 25/04/2026</t>
  </si>
  <si>
    <t>4001003054 del 27/04/2026</t>
  </si>
  <si>
    <t>84/0035291 del 29/04/2026</t>
  </si>
  <si>
    <t>1/PA del 30/04/2026</t>
  </si>
  <si>
    <t>2040/260010955 del 30/04/2026</t>
  </si>
  <si>
    <t>4001003817 del 12/05/2026</t>
  </si>
  <si>
    <t>1215 del 30/04/2026</t>
  </si>
  <si>
    <t>1384 del 30/04/2026</t>
  </si>
  <si>
    <t>1351/RC del 14/05/2026</t>
  </si>
  <si>
    <t>1193/SM del 14/05/2026</t>
  </si>
  <si>
    <t>618A del 30/04/2026</t>
  </si>
  <si>
    <t>84/0039758 del 13/05/2026</t>
  </si>
  <si>
    <t>2992000490/VD del 14/05/2026</t>
  </si>
  <si>
    <t>207 del 22/05/2026</t>
  </si>
  <si>
    <t>197 del 19/05/2026</t>
  </si>
  <si>
    <t>341/2026 del 20/05/2026</t>
  </si>
  <si>
    <t>84/0046420 del 03/06/2026</t>
  </si>
  <si>
    <t>2/PA del 21/05/2026</t>
  </si>
  <si>
    <t>9/FE del 28/05/2026</t>
  </si>
  <si>
    <t>1239 del 22/05/2026</t>
  </si>
  <si>
    <t>1026119314 del 25/05/2026</t>
  </si>
  <si>
    <t>745/PA del 25/05/2026</t>
  </si>
  <si>
    <t>218 del 29/05/2026</t>
  </si>
  <si>
    <t>213 del 27/05/2026</t>
  </si>
  <si>
    <t>74/BG009 del 29/05/2026</t>
  </si>
  <si>
    <t>351 del 25/05/2026</t>
  </si>
  <si>
    <t>86/BG009 del 29/05/2026</t>
  </si>
  <si>
    <t>82/BG009 del 29/05/2026</t>
  </si>
  <si>
    <t>1754 del 31/05/2026</t>
  </si>
  <si>
    <t>121 del 22/05/2026</t>
  </si>
  <si>
    <t>3514/FVIAC del 22/05/2026</t>
  </si>
  <si>
    <t>0419/2026 del 26/05/2026</t>
  </si>
  <si>
    <t>2 del 15/06/2026</t>
  </si>
  <si>
    <t>2040/260014024 del 31/05/2026</t>
  </si>
  <si>
    <t>4912/A/2026 del 30/05/2026</t>
  </si>
  <si>
    <t>320 del 29/05/2026</t>
  </si>
  <si>
    <t>FPA 2/26 del 18/06/2026</t>
  </si>
  <si>
    <t>P219 del 08/06/2026</t>
  </si>
  <si>
    <t>15 del 04/06/2026</t>
  </si>
  <si>
    <t>7/FE del 17/06/2026</t>
  </si>
  <si>
    <t>11 del 04/06/2026</t>
  </si>
  <si>
    <t>19 del 04/06/2026</t>
  </si>
  <si>
    <t>9/2026 del 08/06/2026</t>
  </si>
  <si>
    <t>32/2026 del 08/06/2026</t>
  </si>
  <si>
    <t>1026133491 del 22/06/2026</t>
  </si>
  <si>
    <t>33 del 06/06/2026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</si>
</sst>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.000"/>
  </numFmts>
  <fonts count="9">
    <font>
      <sz val="11"/>
      <name val="Calibri"/>
      <charset val="0"/>
      <color theme="1"/>
      <scheme val="minor"/>
    </font>
    <font>
      <sz val="11"/>
      <name val="Calibri"/>
      <charset val="0"/>
      <color theme="0"/>
      <scheme val="minor"/>
    </font>
    <font>
      <b/>
      <sz val="11"/>
      <name val="Calibri"/>
      <charset val="0"/>
      <color theme="1"/>
      <scheme val="minor"/>
    </font>
    <font>
      <b/>
      <sz val="14"/>
      <name val="Calibri"/>
      <charset val="0"/>
      <color theme="1"/>
      <scheme val="minor"/>
    </font>
    <font>
      <sz val="11"/>
      <name val="Calibri"/>
      <charset val="0"/>
      <color theme="1"/>
      <scheme val="minor"/>
    </font>
    <font>
      <b/>
      <sz val="16"/>
      <name val="Calibri"/>
      <charset val="0"/>
      <color theme="1"/>
      <scheme val="minor"/>
    </font>
    <font>
      <b/>
      <sz val="12"/>
      <name val="Calibri"/>
      <charset val="0"/>
      <color theme="1"/>
      <scheme val="minor"/>
    </font>
    <font>
      <sz val="10"/>
      <name val="Calibri"/>
      <charset val="0"/>
      <color theme="1"/>
      <scheme val="minor"/>
    </font>
    <font>
      <sz val="16"/>
      <name val="Calibri"/>
      <charset val="0"/>
      <color theme="1"/>
      <scheme val="minor"/>
    </font>
  </fonts>
  <fills count="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xxid="0" numFmtId="0" fontId="0" fillId="0" borderId="0"/>
  </cellStyleXfs>
  <cellXfs>
    <xf xxid="1" numFmtId="0" fontId="0" fillId="0" borderId="0" xfId="0" applyAlignment="1" applyBorder="1" applyFont="1" applyNumberFormat="1" applyFill="1" applyProtection="1"/>
    <xf xxid="2" numFmtId="0" fontId="0" fillId="0" borderId="1" xfId="0" applyAlignment="1" applyBorder="1" applyFont="1" applyNumberFormat="1" applyFill="1" applyProtection="1"/>
    <xf xxid="3" numFmtId="0" fontId="1" fillId="0" borderId="0" xfId="0" applyAlignment="1" applyBorder="1" applyFont="1" applyNumberFormat="1" applyFill="1" applyProtection="1"/>
    <xf xxid="4" numFmtId="0" fontId="3" fillId="0" borderId="0" xfId="0" applyAlignment="1" applyBorder="1" applyFont="1" applyNumberFormat="1" applyFill="1" applyProtection="1"/>
    <xf xxid="5" numFmtId="2" fontId="0" fillId="0" borderId="0" xfId="0" applyAlignment="1" applyBorder="1" applyFont="1" applyNumberFormat="1" applyFill="1" applyProtection="1"/>
    <xf xxid="6" numFmtId="14" fontId="0" fillId="0" borderId="0" xfId="0" applyAlignment="1" applyBorder="1" applyFont="1" applyNumberFormat="1" applyFill="1" applyProtection="1"/>
    <xf xxid="7" numFmtId="0" fontId="5" fillId="0" borderId="0" xfId="0" applyAlignment="1" applyBorder="1" applyFont="1" applyNumberFormat="1" applyFill="1" applyProtection="1"/>
    <xf xxid="8" numFmtId="0" fontId="2" fillId="2" borderId="1" xfId="0" applyAlignment="1" applyBorder="1" applyFont="1" applyNumberFormat="1" applyFill="1" applyProtection="1">
      <alignment horizontal="center" vertical="center" wrapText="1"/>
    </xf>
    <xf xxid="9" numFmtId="0" fontId="0" fillId="0" borderId="0" xfId="0" applyAlignment="1" applyBorder="1" applyFont="1" applyNumberFormat="1" applyFill="1" applyProtection="1">
      <alignment wrapText="1"/>
    </xf>
    <xf xxid="10" numFmtId="4" fontId="0" fillId="0" borderId="1" xfId="0" applyAlignment="1" applyBorder="1" applyFont="1" applyNumberFormat="1" applyFill="1" applyProtection="1"/>
    <xf xxid="11" numFmtId="14" fontId="0" fillId="0" borderId="1" xfId="0" applyAlignment="1" applyBorder="1" applyFont="1" applyNumberFormat="1" applyFill="1" applyProtection="1">
      <alignment horizontal="center"/>
    </xf>
    <xf xxid="12" numFmtId="16" fontId="0" fillId="0" borderId="1" xfId="0" applyAlignment="1" applyBorder="1" applyFont="1" applyNumberFormat="1" applyFill="1" applyProtection="1">
      <alignment horizontal="center"/>
    </xf>
    <xf xxid="13" numFmtId="4" fontId="0" fillId="0" borderId="0" xfId="0" applyAlignment="1" applyBorder="1" applyFont="1" applyNumberFormat="1" applyFill="1" applyProtection="1"/>
    <xf xxid="14" numFmtId="164" fontId="0" fillId="0" borderId="0" xfId="0" applyAlignment="1" applyBorder="1" applyFont="1" applyNumberFormat="1" applyFill="1" applyProtection="1"/>
    <xf xxid="15" numFmtId="0" fontId="5" fillId="0" borderId="2" xfId="0" applyAlignment="1" applyBorder="1" applyFont="1" applyNumberFormat="1" applyFill="1" applyProtection="1">
      <alignment horizontal="center" vertical="center"/>
    </xf>
    <xf xxid="16" numFmtId="49" fontId="0" fillId="0" borderId="1" xfId="0" applyAlignment="1" applyBorder="1" applyFont="1" applyNumberFormat="1" applyFill="1" applyProtection="1"/>
    <xf xxid="17" numFmtId="0" fontId="8" fillId="0" borderId="0" xfId="0" applyAlignment="1" applyBorder="1" applyFont="1" applyNumberFormat="1" applyFill="1" applyProtection="1"/>
    <xf xxid="18" numFmtId="0" fontId="3" fillId="0" borderId="0" xfId="0" applyAlignment="1" applyBorder="1" applyFont="1" applyNumberFormat="1" applyFill="1" applyProtection="1">
      <alignment horizontal="center" vertical="center"/>
    </xf>
    <xf xxid="19" numFmtId="4" fontId="3" fillId="0" borderId="0" xfId="0" applyAlignment="1" applyBorder="1" applyFont="1" applyNumberFormat="1" applyFill="1" applyProtection="1">
      <alignment horizontal="center" vertical="center"/>
    </xf>
    <xf xxid="20" numFmtId="2" fontId="3" fillId="0" borderId="0" xfId="0" applyAlignment="1" applyBorder="1" applyFont="1" applyNumberFormat="1" applyFill="1" applyProtection="1">
      <alignment horizontal="center" vertical="center"/>
    </xf>
    <xf xxid="21" numFmtId="0" fontId="0" fillId="3" borderId="3" xfId="0" applyAlignment="1" applyBorder="1" applyFont="1" applyNumberFormat="1" applyFill="1" applyProtection="1">
      <alignment horizontal="center" vertical="center"/>
    </xf>
    <xf xxid="22" numFmtId="0" fontId="0" fillId="3" borderId="4" xfId="0" applyAlignment="1" applyBorder="1" applyFont="1" applyNumberFormat="1" applyFill="1" applyProtection="1">
      <alignment horizontal="center" vertical="center"/>
    </xf>
    <xf xxid="23" numFmtId="0" fontId="0" fillId="3" borderId="5" xfId="0" applyAlignment="1" applyBorder="1" applyFont="1" applyNumberFormat="1" applyFill="1" applyProtection="1">
      <alignment horizontal="center" vertical="center"/>
    </xf>
    <xf xxid="24" numFmtId="0" fontId="7" fillId="3" borderId="5" xfId="0" applyAlignment="1" applyBorder="1" applyFont="1" applyNumberFormat="1" applyFill="1" applyProtection="1">
      <alignment horizontal="center" vertical="center" wrapText="1"/>
    </xf>
    <xf xxid="25" numFmtId="0" fontId="0" fillId="0" borderId="1" xfId="0" applyAlignment="1" applyBorder="1" applyFont="1" applyNumberFormat="1" applyFill="1" applyProtection="1">
      <alignment horizontal="center" vertical="center"/>
    </xf>
    <xf xxid="26" numFmtId="4" fontId="6" fillId="0" borderId="1" xfId="0" applyAlignment="1" applyBorder="1" applyFont="1" applyNumberFormat="1" applyFill="1" applyProtection="1">
      <alignment horizontal="center" vertical="center"/>
    </xf>
    <xf xxid="27" numFmtId="2" fontId="3" fillId="0" borderId="6" xfId="0" applyAlignment="1" applyBorder="1" applyFont="1" applyNumberFormat="1" applyFill="1" applyProtection="1">
      <alignment horizontal="center" vertical="center"/>
    </xf>
    <xf xxid="28" numFmtId="0" fontId="7" fillId="4" borderId="5" xfId="0" applyAlignment="1" applyBorder="1" applyFont="1" applyNumberFormat="1" applyFill="1" applyProtection="1">
      <alignment horizontal="center" vertical="center" wrapText="1"/>
    </xf>
    <xf xxid="29" numFmtId="0" fontId="7" fillId="4" borderId="1" xfId="0" applyAlignment="1" applyBorder="1" applyFont="1" applyNumberFormat="1" applyFill="1" applyProtection="1">
      <alignment horizontal="center" vertical="center" wrapText="1"/>
    </xf>
    <xf xxid="30" numFmtId="49" fontId="6" fillId="0" borderId="1" xfId="0" applyAlignment="1" applyBorder="1" applyFont="1" applyNumberFormat="1" applyFill="1" applyProtection="1">
      <alignment horizontal="center" vertical="center"/>
    </xf>
    <xf xxid="31" numFmtId="3" fontId="6" fillId="0" borderId="1" xfId="0" applyAlignment="1" applyBorder="1" applyFont="1" applyNumberFormat="1" applyFill="1" applyProtection="1">
      <alignment horizontal="center" vertical="center"/>
    </xf>
    <xf xxid="32" numFmtId="49" fontId="0" fillId="0" borderId="0" xfId="0" applyAlignment="1" applyBorder="1" applyFont="1" applyNumberFormat="1" applyFill="1" applyProtection="1"/>
    <xf xxid="33" numFmtId="0" fontId="2" fillId="2" borderId="7" xfId="0" applyAlignment="1" applyBorder="1" applyFont="1" applyNumberFormat="1" applyFill="1" applyProtection="1">
      <alignment horizontal="center" vertical="center" wrapText="1"/>
    </xf>
    <xf xxid="34" numFmtId="0" fontId="0" fillId="0" borderId="8" xfId="0" applyAlignment="1" applyBorder="1" applyFont="1" applyNumberFormat="1" applyFill="1" applyProtection="1">
      <alignment horizontal="center" vertical="center" wrapText="1"/>
    </xf>
    <xf xxid="35" numFmtId="4" fontId="3" fillId="0" borderId="9" xfId="0" applyAlignment="1" applyBorder="1" applyFont="1" applyNumberFormat="1" applyFill="1" applyProtection="1">
      <alignment horizontal="center" vertical="center"/>
    </xf>
    <xf xxid="36" numFmtId="0" fontId="3" fillId="0" borderId="10" xfId="0" applyAlignment="1" applyBorder="1" applyFont="1" applyNumberFormat="1" applyFill="1" applyProtection="1">
      <alignment horizontal="center" vertical="center"/>
    </xf>
    <xf xxid="37" numFmtId="0" fontId="8" fillId="3" borderId="11" xfId="0" applyAlignment="1" applyBorder="1" applyFont="1" applyNumberFormat="1" applyFill="1" applyProtection="1">
      <alignment horizontal="center" vertical="center"/>
    </xf>
    <xf xxid="38" numFmtId="0" fontId="8" fillId="3" borderId="12" xfId="0" applyAlignment="1" applyBorder="1" applyFont="1" applyNumberFormat="1" applyFill="1" applyProtection="1">
      <alignment horizontal="center" vertical="center"/>
    </xf>
    <xf xxid="39" numFmtId="0" fontId="8" fillId="3" borderId="13" xfId="0" applyAlignment="1" applyBorder="1" applyFont="1" applyNumberFormat="1" applyFill="1" applyProtection="1">
      <alignment horizontal="center" vertical="center"/>
    </xf>
    <xf xxid="40" numFmtId="0" fontId="3" fillId="0" borderId="14" xfId="0" applyAlignment="1" applyBorder="1" applyFont="1" applyNumberFormat="1" applyFill="1" applyProtection="1">
      <alignment horizontal="center" vertical="center"/>
    </xf>
    <xf xxid="41" numFmtId="2" fontId="3" fillId="0" borderId="9" xfId="0" applyAlignment="1" applyBorder="1" applyFont="1" applyNumberFormat="1" applyFill="1" applyProtection="1">
      <alignment horizontal="center" vertical="center"/>
    </xf>
    <xf xxid="42" numFmtId="2" fontId="3" fillId="0" borderId="15" xfId="0" applyAlignment="1" applyBorder="1" applyFont="1" applyNumberFormat="1" applyFill="1" applyProtection="1">
      <alignment horizontal="center" vertical="center"/>
    </xf>
    <xf xxid="43" numFmtId="0" fontId="8" fillId="3" borderId="16" xfId="0" applyAlignment="1" applyBorder="1" applyFont="1" applyNumberFormat="1" applyFill="1" applyProtection="1">
      <alignment horizontal="center" vertical="center"/>
    </xf>
    <xf xxid="44" numFmtId="0" fontId="8" fillId="3" borderId="17" xfId="0" applyAlignment="1" applyBorder="1" applyFont="1" applyNumberFormat="1" applyFill="1" applyProtection="1">
      <alignment horizontal="center" vertical="center"/>
    </xf>
    <xf xxid="45" numFmtId="0" fontId="8" fillId="3" borderId="18" xfId="0" applyAlignment="1" applyBorder="1" applyFont="1" applyNumberFormat="1" applyFill="1" applyProtection="1">
      <alignment horizontal="center" vertical="center"/>
    </xf>
    <xf xxid="46" numFmtId="0" fontId="0" fillId="3" borderId="11" xfId="0" applyAlignment="1" applyBorder="1" applyFont="1" applyNumberFormat="1" applyFill="1" applyProtection="1">
      <alignment horizontal="center" vertical="center"/>
    </xf>
    <xf xxid="47" numFmtId="0" fontId="0" fillId="3" borderId="8" xfId="0" applyAlignment="1" applyBorder="1" applyFont="1" applyNumberFormat="1" applyFill="1" applyProtection="1">
      <alignment horizontal="center" vertical="center"/>
    </xf>
    <xf xxid="48" numFmtId="0" fontId="0" fillId="3" borderId="7" xfId="0" applyAlignment="1" applyBorder="1" applyFont="1" applyNumberFormat="1" applyFill="1" applyProtection="1">
      <alignment horizontal="center" vertical="center"/>
    </xf>
    <xf xxid="49" numFmtId="0" fontId="0" fillId="3" borderId="7" xfId="0" applyAlignment="1" applyBorder="1" applyFont="1" applyNumberFormat="1" applyFill="1" applyProtection="1">
      <alignment horizontal="center" vertical="center" wrapText="1"/>
    </xf>
    <xf xxid="50" numFmtId="0" fontId="0" fillId="3" borderId="13" xfId="0" applyAlignment="1" applyBorder="1" applyFont="1" applyNumberFormat="1" applyFill="1" applyProtection="1">
      <alignment horizontal="center" vertical="center" wrapText="1"/>
    </xf>
    <xf xxid="51"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9" Type="http://schemas.openxmlformats.org/officeDocument/2006/relationships/sheetMetadata" Target="metadata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2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6"/>
  <sheetViews>
    <sheetView view="normal" workbookViewId="0">
      <selection pane="topLeft" activeCell="B17" sqref="B17"/>
    </sheetView>
  </sheetViews>
  <sheetFormatPr defaultRowHeight="15" baseColWidth="0"/>
  <cols>
    <col min="1" max="1" width="17.56640625" customWidth="1"/>
    <col min="2" max="4" width="16.56640625" customWidth="1"/>
    <col min="5" max="5" width="14.8515625" customWidth="1"/>
    <col min="6" max="6" width="16.56640625" customWidth="1"/>
    <col min="7" max="7" width="36.56640625" customWidth="1"/>
  </cols>
  <sheetData>
    <row r="1" spans="1:1">
      <c r="A1" s="2"/>
    </row>
    <row r="2" spans="2:2" ht="15.95" customHeight="1">
      <c r="B2" s="3" t="s">
        <v>20</v>
      </c>
    </row>
    <row r="3" spans="2:2" ht="12.75" customHeight="1">
      <c r="B3" t="s">
        <v>21</v>
      </c>
    </row>
    <row r="4" ht="15.75" thickBot="1"/>
    <row r="5" spans="2:6" ht="18" customHeight="1" thickBot="1">
      <c r="B5" s="6" t="s">
        <v>17</v>
      </c>
      <c r="F5" s="14" t="s">
        <v>22</v>
      </c>
    </row>
    <row r="7" spans="1:6" s="16" customFormat="1" ht="24.95" customHeight="1">
      <c r="A7" s="36" t="s">
        <v>1</v>
      </c>
      <c r="B7" s="37"/>
      <c r="C7" s="37"/>
      <c r="D7" s="37"/>
      <c r="E7" s="37"/>
      <c r="F7" s="38"/>
    </row>
    <row r="8" spans="1:6" ht="30.75" customHeight="1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6" ht="29.25" customHeight="1" thickBot="1">
      <c r="A9" s="39">
        <f>SUM(B13:B16)</f>
        <v>139</v>
      </c>
      <c r="B9" s="35"/>
      <c r="C9" s="34">
        <f>SUM(C13:C16)</f>
        <v>317844.15</v>
      </c>
      <c r="D9" s="35"/>
      <c r="E9" s="40">
        <f>('Trimestre 1'!H1+'Trimestre 2'!H1+'Trimestre 3'!H1+'Trimestre 4'!H1)/C9</f>
        <v>3082.788385313997</v>
      </c>
      <c r="F9" s="41"/>
    </row>
    <row r="10" spans="1:6" ht="20.1" customHeight="1" thickBot="1">
      <c r="A10" s="17"/>
      <c r="B10" s="17"/>
      <c r="C10" s="18"/>
      <c r="D10" s="17"/>
      <c r="E10" s="19"/>
      <c r="F10" s="26"/>
    </row>
    <row r="11" spans="1:6" s="16" customFormat="1" ht="24.95" customHeight="1">
      <c r="A11" s="42" t="s">
        <v>2</v>
      </c>
      <c r="B11" s="43"/>
      <c r="C11" s="43"/>
      <c r="D11" s="43"/>
      <c r="E11" s="43"/>
      <c r="F11" s="44"/>
    </row>
    <row r="12" spans="1:6" ht="46.5" customHeight="1">
      <c r="A12" s="20" t="s">
        <v>3</v>
      </c>
      <c r="B12" s="21" t="s">
        <v>0</v>
      </c>
      <c r="C12" s="22" t="s">
        <v>5</v>
      </c>
      <c r="D12" s="23" t="s">
        <v>12</v>
      </c>
      <c r="E12" s="27" t="s">
        <v>18</v>
      </c>
      <c r="F12" s="28" t="s">
        <v>19</v>
      </c>
    </row>
    <row r="13" spans="1:9" ht="22.5" customHeight="1">
      <c r="A13" s="24" t="s">
        <v>13</v>
      </c>
      <c r="B13" s="30">
        <v>63</v>
      </c>
      <c r="C13" s="25">
        <f>'Trimestre 1'!B1</f>
        <v>110202.93999999999</v>
      </c>
      <c r="D13" s="25">
        <f>'Trimestre 1'!G1</f>
        <v>192.24626756781626</v>
      </c>
      <c r="E13" s="25">
        <v>0</v>
      </c>
      <c r="F13" s="29">
        <v>0</v>
      </c>
      <c r="G13" s="4"/>
      <c r="H13" s="5"/>
      <c r="I13" s="5"/>
    </row>
    <row r="14" spans="1:6" ht="22.5" customHeight="1">
      <c r="A14" s="24" t="s">
        <v>14</v>
      </c>
      <c r="B14" s="30">
        <v>56</v>
      </c>
      <c r="C14" s="25">
        <f>'Trimestre 2'!B1</f>
        <v>128180.44</v>
      </c>
      <c r="D14" s="25">
        <f>'Trimestre 2'!G1</f>
        <v>287.47334016016794</v>
      </c>
      <c r="E14" s="25">
        <v>0</v>
      </c>
      <c r="F14" s="29">
        <v>0</v>
      </c>
    </row>
    <row r="15" spans="1:6" ht="22.5" customHeight="1">
      <c r="A15" s="24" t="s">
        <v>15</v>
      </c>
      <c r="B15" s="30">
        <v>20</v>
      </c>
      <c r="C15" s="25">
        <f>'Trimestre 3'!B1</f>
        <v>79460.77</v>
      </c>
      <c r="D15" s="25">
        <f>'Trimestre 3'!G1</f>
        <v>11600.840148415375</v>
      </c>
      <c r="E15" s="25">
        <v>0</v>
      </c>
      <c r="F15" s="29">
        <v>0</v>
      </c>
    </row>
    <row r="16" spans="1:6" ht="21.75" customHeight="1">
      <c r="A16" s="24" t="s">
        <v>16</v>
      </c>
      <c r="B16" s="30" t="str">
        <f t="array" aca="true" ref="B16">IFERROR(INDEX('Trimestre 4'!$A$4:$A$203,MATCH(0,COUNTIF($B$3:B3,'Trimestre 4'!$A$4:$A$203),0)),"")</f>
        <v/>
      </c>
      <c r="C16" s="25">
        <f>'Trimestre 4'!B1</f>
        <v>0</v>
      </c>
      <c r="D16" s="25">
        <f>'Trimestre 4'!G1</f>
        <v>0</v>
      </c>
      <c r="E16" s="25"/>
      <c r="F16" s="29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C1" sqref="C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110202.93999999999</v>
      </c>
      <c r="C1" s="31"/>
      <c r="G1" s="13">
        <f>IF(B1&lt;&gt;0,H1/B1,0)</f>
        <v>192.24626756781626</v>
      </c>
      <c r="H1" s="12">
        <f>SUM(H4:H195)</f>
        <v>21186103.89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32" t="s">
        <v>10</v>
      </c>
      <c r="F3" s="33"/>
      <c r="G3" s="7" t="s">
        <v>8</v>
      </c>
      <c r="H3" s="7" t="s">
        <v>9</v>
      </c>
    </row>
    <row r="4" spans="1:8">
      <c r="A4" s="15" t="s">
        <v>23</v>
      </c>
      <c r="B4" s="9">
        <v>780</v>
      </c>
      <c r="C4" s="10">
        <v>46071</v>
      </c>
      <c r="D4" s="10">
        <v>46043</v>
      </c>
      <c r="E4" s="10"/>
      <c r="F4" s="10"/>
      <c r="G4" s="1">
        <f>D4-C4-(F4-E4)</f>
        <v>-28</v>
      </c>
      <c r="H4" s="9">
        <f>B4*G4</f>
        <v>-21840</v>
      </c>
    </row>
    <row r="5" spans="1:8">
      <c r="A5" s="15" t="s">
        <v>24</v>
      </c>
      <c r="B5" s="9">
        <v>180</v>
      </c>
      <c r="C5" s="10">
        <v>46071</v>
      </c>
      <c r="D5" s="10">
        <v>46043</v>
      </c>
      <c r="E5" s="10"/>
      <c r="F5" s="10"/>
      <c r="G5" s="1">
        <f t="shared" si="0" ref="G5:G68">D5-C5-(F5-E5)</f>
        <v>-28</v>
      </c>
      <c r="H5" s="9">
        <f t="shared" si="1" ref="H5:H68">B5*G5</f>
        <v>-5040</v>
      </c>
    </row>
    <row r="6" spans="1:8">
      <c r="A6" s="15" t="s">
        <v>25</v>
      </c>
      <c r="B6" s="9">
        <v>46.19</v>
      </c>
      <c r="C6" s="10">
        <v>46080</v>
      </c>
      <c r="D6" s="10">
        <v>46058</v>
      </c>
      <c r="E6" s="10"/>
      <c r="F6" s="10"/>
      <c r="G6" s="1">
        <f t="shared" si="0">D6-C6-(F6-E6)</f>
        <v>-22</v>
      </c>
      <c r="H6" s="9">
        <f t="shared" si="1">B6*G6</f>
        <v>-1016.18</v>
      </c>
    </row>
    <row r="7" spans="1:8">
      <c r="A7" s="15" t="s">
        <v>26</v>
      </c>
      <c r="B7" s="9">
        <v>756</v>
      </c>
      <c r="C7" s="10">
        <v>46080</v>
      </c>
      <c r="D7" s="10">
        <v>46058</v>
      </c>
      <c r="E7" s="10"/>
      <c r="F7" s="10"/>
      <c r="G7" s="1">
        <f t="shared" si="0">D7-C7-(F7-E7)</f>
        <v>-22</v>
      </c>
      <c r="H7" s="9">
        <f t="shared" si="1">B7*G7</f>
        <v>-16632</v>
      </c>
    </row>
    <row r="8" spans="1:8">
      <c r="A8" s="15" t="s">
        <v>27</v>
      </c>
      <c r="B8" s="9">
        <v>43</v>
      </c>
      <c r="C8" s="10">
        <v>46080</v>
      </c>
      <c r="D8" s="10">
        <v>46058</v>
      </c>
      <c r="E8" s="10"/>
      <c r="F8" s="10"/>
      <c r="G8" s="1">
        <f t="shared" si="0">D8-C8-(F8-E8)</f>
        <v>-22</v>
      </c>
      <c r="H8" s="9">
        <f t="shared" si="1">B8*G8</f>
        <v>-946</v>
      </c>
    </row>
    <row r="9" spans="1:8">
      <c r="A9" s="15" t="s">
        <v>28</v>
      </c>
      <c r="B9" s="9">
        <v>72</v>
      </c>
      <c r="C9" s="10">
        <v>46080</v>
      </c>
      <c r="D9" s="10">
        <v>46058</v>
      </c>
      <c r="E9" s="10"/>
      <c r="F9" s="10"/>
      <c r="G9" s="1">
        <f t="shared" si="0">D9-C9-(F9-E9)</f>
        <v>-22</v>
      </c>
      <c r="H9" s="9">
        <f t="shared" si="1">B9*G9</f>
        <v>-1584</v>
      </c>
    </row>
    <row r="10" spans="1:8">
      <c r="A10" s="15" t="s">
        <v>29</v>
      </c>
      <c r="B10" s="9">
        <v>363</v>
      </c>
      <c r="C10" s="10">
        <v>46080</v>
      </c>
      <c r="D10" s="10">
        <v>46058</v>
      </c>
      <c r="E10" s="10"/>
      <c r="F10" s="10"/>
      <c r="G10" s="1">
        <f t="shared" si="0">D10-C10-(F10-E10)</f>
        <v>-22</v>
      </c>
      <c r="H10" s="9">
        <f t="shared" si="1">B10*G10</f>
        <v>-7986</v>
      </c>
    </row>
    <row r="11" spans="1:8">
      <c r="A11" s="15" t="s">
        <v>30</v>
      </c>
      <c r="B11" s="9">
        <v>214.5</v>
      </c>
      <c r="C11" s="10">
        <v>46080</v>
      </c>
      <c r="D11" s="10">
        <v>46058</v>
      </c>
      <c r="E11" s="10"/>
      <c r="F11" s="10"/>
      <c r="G11" s="1">
        <f t="shared" si="0">D11-C11-(F11-E11)</f>
        <v>-22</v>
      </c>
      <c r="H11" s="9">
        <f t="shared" si="1">B11*G11</f>
        <v>-4719</v>
      </c>
    </row>
    <row r="12" spans="1:8">
      <c r="A12" s="15" t="s">
        <v>31</v>
      </c>
      <c r="B12" s="9">
        <v>604.5</v>
      </c>
      <c r="C12" s="10">
        <v>46088</v>
      </c>
      <c r="D12" s="10">
        <v>46058</v>
      </c>
      <c r="E12" s="10"/>
      <c r="F12" s="10"/>
      <c r="G12" s="1">
        <f t="shared" si="0">D12-C12-(F12-E12)</f>
        <v>-30</v>
      </c>
      <c r="H12" s="9">
        <f t="shared" si="1">B12*G12</f>
        <v>-18135</v>
      </c>
    </row>
    <row r="13" spans="1:8">
      <c r="A13" s="15" t="s">
        <v>32</v>
      </c>
      <c r="B13" s="9">
        <v>121.9</v>
      </c>
      <c r="C13" s="10">
        <v>46088</v>
      </c>
      <c r="D13" s="10">
        <v>46069</v>
      </c>
      <c r="E13" s="10"/>
      <c r="F13" s="10"/>
      <c r="G13" s="1">
        <f t="shared" si="0">D13-C13-(F13-E13)</f>
        <v>-19</v>
      </c>
      <c r="H13" s="9">
        <f t="shared" si="1">B13*G13</f>
        <v>-2316.1</v>
      </c>
    </row>
    <row r="14" spans="1:8">
      <c r="A14" s="15" t="s">
        <v>33</v>
      </c>
      <c r="B14" s="9">
        <v>480</v>
      </c>
      <c r="C14" s="10">
        <v>46088</v>
      </c>
      <c r="D14" s="10">
        <v>46069</v>
      </c>
      <c r="E14" s="10"/>
      <c r="F14" s="10"/>
      <c r="G14" s="1">
        <f t="shared" si="0">D14-C14-(F14-E14)</f>
        <v>-19</v>
      </c>
      <c r="H14" s="9">
        <f t="shared" si="1">B14*G14</f>
        <v>-9120</v>
      </c>
    </row>
    <row r="15" spans="1:8">
      <c r="A15" s="15" t="s">
        <v>34</v>
      </c>
      <c r="B15" s="9">
        <v>486</v>
      </c>
      <c r="C15" s="10">
        <v>46088</v>
      </c>
      <c r="D15" s="10">
        <v>46069</v>
      </c>
      <c r="E15" s="10"/>
      <c r="F15" s="10"/>
      <c r="G15" s="1">
        <f t="shared" si="0">D15-C15-(F15-E15)</f>
        <v>-19</v>
      </c>
      <c r="H15" s="9">
        <f t="shared" si="1">B15*G15</f>
        <v>-9234</v>
      </c>
    </row>
    <row r="16" spans="1:8">
      <c r="A16" s="15" t="s">
        <v>35</v>
      </c>
      <c r="B16" s="9">
        <v>1464.66</v>
      </c>
      <c r="C16" s="10">
        <v>46088</v>
      </c>
      <c r="D16" s="10">
        <v>46069</v>
      </c>
      <c r="E16" s="10"/>
      <c r="F16" s="10"/>
      <c r="G16" s="1">
        <f t="shared" si="0">D16-C16-(F16-E16)</f>
        <v>-19</v>
      </c>
      <c r="H16" s="9">
        <f t="shared" si="1">B16*G16</f>
        <v>-27828.54</v>
      </c>
    </row>
    <row r="17" spans="1:8">
      <c r="A17" s="15" t="s">
        <v>36</v>
      </c>
      <c r="B17" s="9">
        <v>925</v>
      </c>
      <c r="C17" s="10">
        <v>46088</v>
      </c>
      <c r="D17" s="10">
        <v>46069</v>
      </c>
      <c r="E17" s="10"/>
      <c r="F17" s="10"/>
      <c r="G17" s="1">
        <f t="shared" si="0">D17-C17-(F17-E17)</f>
        <v>-19</v>
      </c>
      <c r="H17" s="9">
        <f t="shared" si="1">B17*G17</f>
        <v>-17575</v>
      </c>
    </row>
    <row r="18" spans="1:8">
      <c r="A18" s="15" t="s">
        <v>37</v>
      </c>
      <c r="B18" s="9">
        <v>800</v>
      </c>
      <c r="C18" s="10">
        <v>46088</v>
      </c>
      <c r="D18" s="10">
        <v>46069</v>
      </c>
      <c r="E18" s="10"/>
      <c r="F18" s="10"/>
      <c r="G18" s="1">
        <f t="shared" si="0">D18-C18-(F18-E18)</f>
        <v>-19</v>
      </c>
      <c r="H18" s="9">
        <f t="shared" si="1">B18*G18</f>
        <v>-15200</v>
      </c>
    </row>
    <row r="19" spans="1:8">
      <c r="A19" s="15" t="s">
        <v>38</v>
      </c>
      <c r="B19" s="9">
        <v>300</v>
      </c>
      <c r="C19" s="10">
        <v>46093</v>
      </c>
      <c r="D19" s="10">
        <v>46069</v>
      </c>
      <c r="E19" s="10"/>
      <c r="F19" s="10"/>
      <c r="G19" s="1">
        <f t="shared" si="0">D19-C19-(F19-E19)</f>
        <v>-24</v>
      </c>
      <c r="H19" s="9">
        <f t="shared" si="1">B19*G19</f>
        <v>-7200</v>
      </c>
    </row>
    <row r="20" spans="1:8">
      <c r="A20" s="15" t="s">
        <v>39</v>
      </c>
      <c r="B20" s="9">
        <v>672</v>
      </c>
      <c r="C20" s="10">
        <v>46099</v>
      </c>
      <c r="D20" s="10">
        <v>46069</v>
      </c>
      <c r="E20" s="10"/>
      <c r="F20" s="10"/>
      <c r="G20" s="1">
        <f t="shared" si="0">D20-C20-(F20-E20)</f>
        <v>-30</v>
      </c>
      <c r="H20" s="9">
        <f t="shared" si="1">B20*G20</f>
        <v>-20160</v>
      </c>
    </row>
    <row r="21" spans="1:8">
      <c r="A21" s="15" t="s">
        <v>40</v>
      </c>
      <c r="B21" s="9">
        <v>34159.13</v>
      </c>
      <c r="C21" s="10">
        <v>46099</v>
      </c>
      <c r="D21" s="10">
        <v>46070</v>
      </c>
      <c r="E21" s="10"/>
      <c r="F21" s="10"/>
      <c r="G21" s="1">
        <f t="shared" si="0">D21-C21-(F21-E21)</f>
        <v>-29</v>
      </c>
      <c r="H21" s="9">
        <f t="shared" si="1">B21*G21</f>
        <v>-990614.77</v>
      </c>
    </row>
    <row r="22" spans="1:8">
      <c r="A22" s="15" t="s">
        <v>41</v>
      </c>
      <c r="B22" s="9">
        <v>6316</v>
      </c>
      <c r="C22" s="10">
        <v>46106</v>
      </c>
      <c r="D22" s="10">
        <v>46083</v>
      </c>
      <c r="E22" s="10"/>
      <c r="F22" s="10"/>
      <c r="G22" s="1">
        <f t="shared" si="0">D22-C22-(F22-E22)</f>
        <v>-23</v>
      </c>
      <c r="H22" s="9">
        <f t="shared" si="1">B22*G22</f>
        <v>-145268</v>
      </c>
    </row>
    <row r="23" spans="1:8">
      <c r="A23" s="15" t="s">
        <v>42</v>
      </c>
      <c r="B23" s="9">
        <v>1405.65</v>
      </c>
      <c r="C23" s="10">
        <v>46106</v>
      </c>
      <c r="D23" s="10">
        <v>46083</v>
      </c>
      <c r="E23" s="10"/>
      <c r="F23" s="10"/>
      <c r="G23" s="1">
        <f t="shared" si="0">D23-C23-(F23-E23)</f>
        <v>-23</v>
      </c>
      <c r="H23" s="9">
        <f t="shared" si="1">B23*G23</f>
        <v>-32329.95</v>
      </c>
    </row>
    <row r="24" spans="1:8">
      <c r="A24" s="15" t="s">
        <v>43</v>
      </c>
      <c r="B24" s="9">
        <v>136.82</v>
      </c>
      <c r="C24" s="10">
        <v>46099</v>
      </c>
      <c r="D24" s="10">
        <v>46083</v>
      </c>
      <c r="E24" s="10"/>
      <c r="F24" s="10"/>
      <c r="G24" s="1">
        <f t="shared" si="0">D24-C24-(F24-E24)</f>
        <v>-16</v>
      </c>
      <c r="H24" s="9">
        <f t="shared" si="1">B24*G24</f>
        <v>-2189.12</v>
      </c>
    </row>
    <row r="25" spans="1:8">
      <c r="A25" s="15" t="s">
        <v>44</v>
      </c>
      <c r="B25" s="9">
        <v>1363.64</v>
      </c>
      <c r="C25" s="10">
        <v>46106</v>
      </c>
      <c r="D25" s="10">
        <v>46083</v>
      </c>
      <c r="E25" s="10"/>
      <c r="F25" s="10"/>
      <c r="G25" s="1">
        <f t="shared" si="0">D25-C25-(F25-E25)</f>
        <v>-23</v>
      </c>
      <c r="H25" s="9">
        <f t="shared" si="1">B25*G25</f>
        <v>-31363.72</v>
      </c>
    </row>
    <row r="26" spans="1:8">
      <c r="A26" s="15" t="s">
        <v>45</v>
      </c>
      <c r="B26" s="9">
        <v>909.09</v>
      </c>
      <c r="C26" s="10">
        <v>46106</v>
      </c>
      <c r="D26" s="10">
        <v>46083</v>
      </c>
      <c r="E26" s="10"/>
      <c r="F26" s="10"/>
      <c r="G26" s="1">
        <f t="shared" si="0">D26-C26-(F26-E26)</f>
        <v>-23</v>
      </c>
      <c r="H26" s="9">
        <f t="shared" si="1">B26*G26</f>
        <v>-20909.07</v>
      </c>
    </row>
    <row r="27" spans="1:8">
      <c r="A27" s="15" t="s">
        <v>46</v>
      </c>
      <c r="B27" s="9">
        <v>154</v>
      </c>
      <c r="C27" s="10">
        <v>46106</v>
      </c>
      <c r="D27" s="10">
        <v>46083</v>
      </c>
      <c r="E27" s="10"/>
      <c r="F27" s="10"/>
      <c r="G27" s="1">
        <f t="shared" si="0">D27-C27-(F27-E27)</f>
        <v>-23</v>
      </c>
      <c r="H27" s="9">
        <f t="shared" si="1">B27*G27</f>
        <v>-3542</v>
      </c>
    </row>
    <row r="28" spans="1:8">
      <c r="A28" s="15" t="s">
        <v>47</v>
      </c>
      <c r="B28" s="9">
        <v>22</v>
      </c>
      <c r="C28" s="10">
        <v>46106</v>
      </c>
      <c r="D28" s="10">
        <v>46083</v>
      </c>
      <c r="E28" s="10"/>
      <c r="F28" s="10"/>
      <c r="G28" s="1">
        <f t="shared" si="0">D28-C28-(F28-E28)</f>
        <v>-23</v>
      </c>
      <c r="H28" s="9">
        <f t="shared" si="1">B28*G28</f>
        <v>-506</v>
      </c>
    </row>
    <row r="29" spans="1:8">
      <c r="A29" s="15" t="s">
        <v>48</v>
      </c>
      <c r="B29" s="9">
        <v>1079.84</v>
      </c>
      <c r="C29" s="10">
        <v>46093</v>
      </c>
      <c r="D29" s="10">
        <v>46083</v>
      </c>
      <c r="E29" s="10"/>
      <c r="F29" s="10"/>
      <c r="G29" s="1">
        <f t="shared" si="0">D29-C29-(F29-E29)</f>
        <v>-10</v>
      </c>
      <c r="H29" s="9">
        <f t="shared" si="1">B29*G29</f>
        <v>-10798.4</v>
      </c>
    </row>
    <row r="30" spans="1:8">
      <c r="A30" s="15" t="s">
        <v>49</v>
      </c>
      <c r="B30" s="9">
        <v>3250</v>
      </c>
      <c r="C30" s="10">
        <v>46106</v>
      </c>
      <c r="D30" s="10">
        <v>46083</v>
      </c>
      <c r="E30" s="10"/>
      <c r="F30" s="10"/>
      <c r="G30" s="1">
        <f t="shared" si="0">D30-C30-(F30-E30)</f>
        <v>-23</v>
      </c>
      <c r="H30" s="9">
        <f t="shared" si="1">B30*G30</f>
        <v>-74750</v>
      </c>
    </row>
    <row r="31" spans="1:8">
      <c r="A31" s="15" t="s">
        <v>50</v>
      </c>
      <c r="B31" s="9">
        <v>114.75</v>
      </c>
      <c r="C31" s="10">
        <v>46117</v>
      </c>
      <c r="D31" s="10">
        <v>46090</v>
      </c>
      <c r="E31" s="10"/>
      <c r="F31" s="10"/>
      <c r="G31" s="1">
        <f t="shared" si="0">D31-C31-(F31-E31)</f>
        <v>-27</v>
      </c>
      <c r="H31" s="9">
        <f t="shared" si="1">B31*G31</f>
        <v>-3098.25</v>
      </c>
    </row>
    <row r="32" spans="1:8">
      <c r="A32" s="15" t="s">
        <v>51</v>
      </c>
      <c r="B32" s="9">
        <v>81.95</v>
      </c>
      <c r="C32" s="10">
        <v>46106</v>
      </c>
      <c r="D32" s="10">
        <v>46090</v>
      </c>
      <c r="E32" s="10"/>
      <c r="F32" s="10"/>
      <c r="G32" s="1">
        <f t="shared" si="0">D32-C32-(F32-E32)</f>
        <v>-16</v>
      </c>
      <c r="H32" s="9">
        <f t="shared" si="1">B32*G32</f>
        <v>-1311.2</v>
      </c>
    </row>
    <row r="33" spans="1:8">
      <c r="A33" s="15" t="s">
        <v>52</v>
      </c>
      <c r="B33" s="9">
        <v>229.39</v>
      </c>
      <c r="C33" s="10">
        <v>46106</v>
      </c>
      <c r="D33" s="10">
        <v>46090</v>
      </c>
      <c r="E33" s="10"/>
      <c r="F33" s="10"/>
      <c r="G33" s="1">
        <f t="shared" si="0">D33-C33-(F33-E33)</f>
        <v>-16</v>
      </c>
      <c r="H33" s="9">
        <f t="shared" si="1">B33*G33</f>
        <v>-3670.24</v>
      </c>
    </row>
    <row r="34" spans="1:8">
      <c r="A34" s="15" t="s">
        <v>53</v>
      </c>
      <c r="B34" s="9">
        <v>119.42</v>
      </c>
      <c r="C34" s="10">
        <v>46106</v>
      </c>
      <c r="D34" s="10">
        <v>46090</v>
      </c>
      <c r="E34" s="10"/>
      <c r="F34" s="10"/>
      <c r="G34" s="1">
        <f t="shared" si="0">D34-C34-(F34-E34)</f>
        <v>-16</v>
      </c>
      <c r="H34" s="9">
        <f t="shared" si="1">B34*G34</f>
        <v>-1910.72</v>
      </c>
    </row>
    <row r="35" spans="1:8">
      <c r="A35" s="15" t="s">
        <v>54</v>
      </c>
      <c r="B35" s="9">
        <v>352.42</v>
      </c>
      <c r="C35" s="10">
        <v>46106</v>
      </c>
      <c r="D35" s="10">
        <v>46090</v>
      </c>
      <c r="E35" s="10"/>
      <c r="F35" s="10"/>
      <c r="G35" s="1">
        <f t="shared" si="0">D35-C35-(F35-E35)</f>
        <v>-16</v>
      </c>
      <c r="H35" s="9">
        <f t="shared" si="1">B35*G35</f>
        <v>-5638.72</v>
      </c>
    </row>
    <row r="36" spans="1:8">
      <c r="A36" s="15" t="s">
        <v>55</v>
      </c>
      <c r="B36" s="9">
        <v>78.2</v>
      </c>
      <c r="C36" s="10">
        <v>46117</v>
      </c>
      <c r="D36" s="10">
        <v>46090</v>
      </c>
      <c r="E36" s="10"/>
      <c r="F36" s="10"/>
      <c r="G36" s="1">
        <f t="shared" si="0">D36-C36-(F36-E36)</f>
        <v>-27</v>
      </c>
      <c r="H36" s="9">
        <f t="shared" si="1">B36*G36</f>
        <v>-2111.4</v>
      </c>
    </row>
    <row r="37" spans="1:8">
      <c r="A37" s="15" t="s">
        <v>56</v>
      </c>
      <c r="B37" s="9">
        <v>444.41</v>
      </c>
      <c r="C37" s="10">
        <v>46117</v>
      </c>
      <c r="D37" s="10">
        <v>46090</v>
      </c>
      <c r="E37" s="10"/>
      <c r="F37" s="10"/>
      <c r="G37" s="1">
        <f t="shared" si="0">D37-C37-(F37-E37)</f>
        <v>-27</v>
      </c>
      <c r="H37" s="9">
        <f t="shared" si="1">B37*G37</f>
        <v>-11999.07</v>
      </c>
    </row>
    <row r="38" spans="1:8">
      <c r="A38" s="15" t="s">
        <v>57</v>
      </c>
      <c r="B38" s="9">
        <v>729.05</v>
      </c>
      <c r="C38" s="10">
        <v>46117</v>
      </c>
      <c r="D38" s="10">
        <v>46090</v>
      </c>
      <c r="E38" s="10"/>
      <c r="F38" s="10"/>
      <c r="G38" s="1">
        <f t="shared" si="0">D38-C38-(F38-E38)</f>
        <v>-27</v>
      </c>
      <c r="H38" s="9">
        <f t="shared" si="1">B38*G38</f>
        <v>-19684.35</v>
      </c>
    </row>
    <row r="39" spans="1:8">
      <c r="A39" s="15" t="s">
        <v>58</v>
      </c>
      <c r="B39" s="9">
        <v>382.76</v>
      </c>
      <c r="C39" s="10">
        <v>46117</v>
      </c>
      <c r="D39" s="10">
        <v>46090</v>
      </c>
      <c r="E39" s="10"/>
      <c r="F39" s="10"/>
      <c r="G39" s="1">
        <f t="shared" si="0">D39-C39-(F39-E39)</f>
        <v>-27</v>
      </c>
      <c r="H39" s="9">
        <f t="shared" si="1">B39*G39</f>
        <v>-10334.52</v>
      </c>
    </row>
    <row r="40" spans="1:8">
      <c r="A40" s="15" t="s">
        <v>59</v>
      </c>
      <c r="B40" s="9">
        <v>842.73</v>
      </c>
      <c r="C40" s="10">
        <v>46117</v>
      </c>
      <c r="D40" s="10">
        <v>46090</v>
      </c>
      <c r="E40" s="10"/>
      <c r="F40" s="10"/>
      <c r="G40" s="1">
        <f t="shared" si="0">D40-C40-(F40-E40)</f>
        <v>-27</v>
      </c>
      <c r="H40" s="9">
        <f t="shared" si="1">B40*G40</f>
        <v>-22753.71</v>
      </c>
    </row>
    <row r="41" spans="1:8">
      <c r="A41" s="15" t="s">
        <v>60</v>
      </c>
      <c r="B41" s="9">
        <v>480</v>
      </c>
      <c r="C41" s="10">
        <v>46117</v>
      </c>
      <c r="D41" s="10">
        <v>46091</v>
      </c>
      <c r="E41" s="10"/>
      <c r="F41" s="10"/>
      <c r="G41" s="1">
        <f t="shared" si="0">D41-C41-(F41-E41)</f>
        <v>-26</v>
      </c>
      <c r="H41" s="9">
        <f t="shared" si="1">B41*G41</f>
        <v>-12480</v>
      </c>
    </row>
    <row r="42" spans="1:8">
      <c r="A42" s="15" t="s">
        <v>61</v>
      </c>
      <c r="B42" s="9">
        <v>980</v>
      </c>
      <c r="C42" s="10">
        <v>46117</v>
      </c>
      <c r="D42" s="10">
        <v>46091</v>
      </c>
      <c r="E42" s="10"/>
      <c r="F42" s="10"/>
      <c r="G42" s="1">
        <f t="shared" si="0">D42-C42-(F42-E42)</f>
        <v>-26</v>
      </c>
      <c r="H42" s="9">
        <f t="shared" si="1">B42*G42</f>
        <v>-25480</v>
      </c>
    </row>
    <row r="43" spans="1:8">
      <c r="A43" s="15" t="s">
        <v>62</v>
      </c>
      <c r="B43" s="9">
        <v>1365</v>
      </c>
      <c r="C43" s="10">
        <v>46117</v>
      </c>
      <c r="D43" s="10">
        <v>46091</v>
      </c>
      <c r="E43" s="10"/>
      <c r="F43" s="10"/>
      <c r="G43" s="1">
        <f t="shared" si="0">D43-C43-(F43-E43)</f>
        <v>-26</v>
      </c>
      <c r="H43" s="9">
        <f t="shared" si="1">B43*G43</f>
        <v>-35490</v>
      </c>
    </row>
    <row r="44" spans="1:8">
      <c r="A44" s="15" t="s">
        <v>63</v>
      </c>
      <c r="B44" s="9">
        <v>120.52</v>
      </c>
      <c r="C44" s="10">
        <v>46117</v>
      </c>
      <c r="D44" s="10">
        <v>46091</v>
      </c>
      <c r="E44" s="10"/>
      <c r="F44" s="10"/>
      <c r="G44" s="1">
        <f t="shared" si="0">D44-C44-(F44-E44)</f>
        <v>-26</v>
      </c>
      <c r="H44" s="9">
        <f t="shared" si="1">B44*G44</f>
        <v>-3133.52</v>
      </c>
    </row>
    <row r="45" spans="1:8">
      <c r="A45" s="15" t="s">
        <v>64</v>
      </c>
      <c r="B45" s="9">
        <v>736.54</v>
      </c>
      <c r="C45" s="10">
        <v>46117</v>
      </c>
      <c r="D45" s="10">
        <v>46091</v>
      </c>
      <c r="E45" s="10"/>
      <c r="F45" s="10"/>
      <c r="G45" s="1">
        <f t="shared" si="0">D45-C45-(F45-E45)</f>
        <v>-26</v>
      </c>
      <c r="H45" s="9">
        <f t="shared" si="1">B45*G45</f>
        <v>-19150.04</v>
      </c>
    </row>
    <row r="46" spans="1:8">
      <c r="A46" s="15" t="s">
        <v>65</v>
      </c>
      <c r="B46" s="9">
        <v>656</v>
      </c>
      <c r="C46" s="10">
        <v>46117</v>
      </c>
      <c r="D46" s="10">
        <v>46091</v>
      </c>
      <c r="E46" s="10"/>
      <c r="F46" s="10"/>
      <c r="G46" s="1">
        <f t="shared" si="0">D46-C46-(F46-E46)</f>
        <v>-26</v>
      </c>
      <c r="H46" s="9">
        <f t="shared" si="1">B46*G46</f>
        <v>-17056</v>
      </c>
    </row>
    <row r="47" spans="1:8">
      <c r="A47" s="15" t="s">
        <v>66</v>
      </c>
      <c r="B47" s="9">
        <v>602.91</v>
      </c>
      <c r="C47" s="10">
        <v>46117</v>
      </c>
      <c r="D47" s="10">
        <v>46098</v>
      </c>
      <c r="E47" s="10"/>
      <c r="F47" s="10"/>
      <c r="G47" s="1">
        <f t="shared" si="0">D47-C47-(F47-E47)</f>
        <v>-19</v>
      </c>
      <c r="H47" s="9">
        <f t="shared" si="1">B47*G47</f>
        <v>-11455.29</v>
      </c>
    </row>
    <row r="48" spans="1:8">
      <c r="A48" s="15" t="s">
        <v>67</v>
      </c>
      <c r="B48" s="9">
        <v>633.82</v>
      </c>
      <c r="C48" s="10">
        <v>46117</v>
      </c>
      <c r="D48" s="10">
        <v>46098</v>
      </c>
      <c r="E48" s="10"/>
      <c r="F48" s="10"/>
      <c r="G48" s="1">
        <f t="shared" si="0">D48-C48-(F48-E48)</f>
        <v>-19</v>
      </c>
      <c r="H48" s="9">
        <f t="shared" si="1">B48*G48</f>
        <v>-12042.58</v>
      </c>
    </row>
    <row r="49" spans="1:8">
      <c r="A49" s="15" t="s">
        <v>68</v>
      </c>
      <c r="B49" s="9">
        <v>1038.7</v>
      </c>
      <c r="C49" s="10">
        <v>46117</v>
      </c>
      <c r="D49" s="10">
        <v>46098</v>
      </c>
      <c r="E49" s="10"/>
      <c r="F49" s="10"/>
      <c r="G49" s="1">
        <f t="shared" si="0">D49-C49-(F49-E49)</f>
        <v>-19</v>
      </c>
      <c r="H49" s="9">
        <f t="shared" si="1">B49*G49</f>
        <v>-19735.3</v>
      </c>
    </row>
    <row r="50" spans="1:8">
      <c r="A50" s="15" t="s">
        <v>69</v>
      </c>
      <c r="B50" s="9">
        <v>20.08</v>
      </c>
      <c r="C50" s="10">
        <v>46117</v>
      </c>
      <c r="D50" s="10">
        <v>46098</v>
      </c>
      <c r="E50" s="10"/>
      <c r="F50" s="10"/>
      <c r="G50" s="1">
        <f t="shared" si="0">D50-C50-(F50-E50)</f>
        <v>-19</v>
      </c>
      <c r="H50" s="9">
        <f t="shared" si="1">B50*G50</f>
        <v>-381.52</v>
      </c>
    </row>
    <row r="51" spans="1:8">
      <c r="A51" s="15" t="s">
        <v>70</v>
      </c>
      <c r="B51" s="9">
        <v>12.59</v>
      </c>
      <c r="C51" s="10">
        <v>46117</v>
      </c>
      <c r="D51" s="10">
        <v>46098</v>
      </c>
      <c r="E51" s="10"/>
      <c r="F51" s="10"/>
      <c r="G51" s="1">
        <f t="shared" si="0">D51-C51-(F51-E51)</f>
        <v>-19</v>
      </c>
      <c r="H51" s="9">
        <f t="shared" si="1">B51*G51</f>
        <v>-239.21</v>
      </c>
    </row>
    <row r="52" spans="1:8">
      <c r="A52" s="15" t="s">
        <v>71</v>
      </c>
      <c r="B52" s="9">
        <v>810</v>
      </c>
      <c r="C52" s="10">
        <v>46117</v>
      </c>
      <c r="D52" s="10">
        <v>46098</v>
      </c>
      <c r="E52" s="10"/>
      <c r="F52" s="10"/>
      <c r="G52" s="1">
        <f t="shared" si="0">D52-C52-(F52-E52)</f>
        <v>-19</v>
      </c>
      <c r="H52" s="9">
        <f t="shared" si="1">B52*G52</f>
        <v>-15390</v>
      </c>
    </row>
    <row r="53" spans="1:8">
      <c r="A53" s="15" t="s">
        <v>72</v>
      </c>
      <c r="B53" s="9">
        <v>38599.75</v>
      </c>
      <c r="C53" s="10">
        <v>46127</v>
      </c>
      <c r="D53" s="10">
        <v>46100</v>
      </c>
      <c r="E53" s="10"/>
      <c r="F53" s="10"/>
      <c r="G53" s="1">
        <f t="shared" si="0">D53-C53-(F53-E53)</f>
        <v>-27</v>
      </c>
      <c r="H53" s="9">
        <f t="shared" si="1">B53*G53</f>
        <v>-1042193.25</v>
      </c>
    </row>
    <row r="54" spans="1:8">
      <c r="A54" s="15" t="s">
        <v>73</v>
      </c>
      <c r="B54" s="9">
        <v>480</v>
      </c>
      <c r="C54" s="10">
        <v>46117</v>
      </c>
      <c r="D54" s="10">
        <v>46108</v>
      </c>
      <c r="E54" s="10"/>
      <c r="F54" s="10"/>
      <c r="G54" s="1">
        <f t="shared" si="0">D54-C54-(F54-E54)</f>
        <v>-9</v>
      </c>
      <c r="H54" s="9">
        <f t="shared" si="1">B54*G54</f>
        <v>-4320</v>
      </c>
    </row>
    <row r="55" spans="1:8">
      <c r="A55" s="15" t="s">
        <v>74</v>
      </c>
      <c r="B55" s="9">
        <v>154.46</v>
      </c>
      <c r="C55" s="10">
        <v>46127</v>
      </c>
      <c r="D55" s="10">
        <v>46108</v>
      </c>
      <c r="E55" s="10"/>
      <c r="F55" s="10"/>
      <c r="G55" s="1">
        <f t="shared" si="0">D55-C55-(F55-E55)</f>
        <v>-19</v>
      </c>
      <c r="H55" s="9">
        <f t="shared" si="1">B55*G55</f>
        <v>-2934.74</v>
      </c>
    </row>
    <row r="56" spans="1:8">
      <c r="A56" s="15" t="s">
        <v>75</v>
      </c>
      <c r="B56" s="9">
        <v>730</v>
      </c>
      <c r="C56" s="10">
        <v>46136</v>
      </c>
      <c r="D56" s="10">
        <v>46108</v>
      </c>
      <c r="E56" s="10"/>
      <c r="F56" s="10"/>
      <c r="G56" s="1">
        <f t="shared" si="0">D56-C56-(F56-E56)</f>
        <v>-28</v>
      </c>
      <c r="H56" s="9">
        <f t="shared" si="1">B56*G56</f>
        <v>-20440</v>
      </c>
    </row>
    <row r="57" spans="1:8">
      <c r="A57" s="15" t="s">
        <v>76</v>
      </c>
      <c r="B57" s="9">
        <v>760</v>
      </c>
      <c r="C57" s="10">
        <v>46136</v>
      </c>
      <c r="D57" s="10">
        <v>46108</v>
      </c>
      <c r="E57" s="10"/>
      <c r="F57" s="10"/>
      <c r="G57" s="1">
        <f t="shared" si="0">D57-C57-(F57-E57)</f>
        <v>-28</v>
      </c>
      <c r="H57" s="9">
        <f t="shared" si="1">B57*G57</f>
        <v>-21280</v>
      </c>
    </row>
    <row r="58" spans="1:8">
      <c r="A58" s="15" t="s">
        <v>77</v>
      </c>
      <c r="B58" s="9">
        <v>144</v>
      </c>
      <c r="C58" s="10">
        <v>46136</v>
      </c>
      <c r="D58" s="10">
        <v>46108</v>
      </c>
      <c r="E58" s="10"/>
      <c r="F58" s="10"/>
      <c r="G58" s="1">
        <f t="shared" si="0">D58-C58-(F58-E58)</f>
        <v>-28</v>
      </c>
      <c r="H58" s="9">
        <f t="shared" si="1">B58*G58</f>
        <v>-4032</v>
      </c>
    </row>
    <row r="59" spans="1:8">
      <c r="A59" s="15" t="s">
        <v>78</v>
      </c>
      <c r="B59" s="9">
        <v>58.65</v>
      </c>
      <c r="C59" s="10">
        <v>46136</v>
      </c>
      <c r="D59" s="10">
        <v>46108</v>
      </c>
      <c r="E59" s="10"/>
      <c r="F59" s="10"/>
      <c r="G59" s="1">
        <f t="shared" si="0">D59-C59-(F59-E59)</f>
        <v>-28</v>
      </c>
      <c r="H59" s="9">
        <f t="shared" si="1">B59*G59</f>
        <v>-1642.2</v>
      </c>
    </row>
    <row r="60" spans="1:8">
      <c r="A60" s="15" t="s">
        <v>79</v>
      </c>
      <c r="B60" s="9">
        <v>41.15</v>
      </c>
      <c r="C60" s="10">
        <v>46136</v>
      </c>
      <c r="D60" s="10">
        <v>46108</v>
      </c>
      <c r="E60" s="10"/>
      <c r="F60" s="10"/>
      <c r="G60" s="1">
        <f t="shared" si="0">D60-C60-(F60-E60)</f>
        <v>-28</v>
      </c>
      <c r="H60" s="9">
        <f t="shared" si="1">B60*G60</f>
        <v>-1152.2</v>
      </c>
    </row>
    <row r="61" spans="1:8">
      <c r="A61" s="15" t="s">
        <v>80</v>
      </c>
      <c r="B61" s="9">
        <v>8.66</v>
      </c>
      <c r="C61" s="10">
        <v>46136</v>
      </c>
      <c r="D61" s="10">
        <v>46108</v>
      </c>
      <c r="E61" s="10"/>
      <c r="F61" s="10"/>
      <c r="G61" s="1">
        <f t="shared" si="0">D61-C61-(F61-E61)</f>
        <v>-28</v>
      </c>
      <c r="H61" s="9">
        <f t="shared" si="1">B61*G61</f>
        <v>-242.48</v>
      </c>
    </row>
    <row r="62" spans="1:8">
      <c r="A62" s="15" t="s">
        <v>81</v>
      </c>
      <c r="B62" s="9">
        <v>324.91</v>
      </c>
      <c r="C62" s="10">
        <v>46136</v>
      </c>
      <c r="D62" s="10">
        <v>46111</v>
      </c>
      <c r="E62" s="10"/>
      <c r="F62" s="10"/>
      <c r="G62" s="1">
        <f t="shared" si="0">D62-C62-(F62-E62)</f>
        <v>-25</v>
      </c>
      <c r="H62" s="9">
        <f t="shared" si="1">B62*G62</f>
        <v>-8122.75</v>
      </c>
    </row>
    <row r="63" spans="1:8">
      <c r="A63" s="15" t="s">
        <v>82</v>
      </c>
      <c r="B63" s="9">
        <v>90</v>
      </c>
      <c r="C63" s="10">
        <v>46136</v>
      </c>
      <c r="D63" s="10">
        <v>46111</v>
      </c>
      <c r="E63" s="10"/>
      <c r="F63" s="10"/>
      <c r="G63" s="1">
        <f t="shared" si="0">D63-C63-(F63-E63)</f>
        <v>-25</v>
      </c>
      <c r="H63" s="9">
        <f t="shared" si="1">B63*G63</f>
        <v>-2250</v>
      </c>
    </row>
    <row r="64" spans="1:8">
      <c r="A64" s="15" t="s">
        <v>83</v>
      </c>
      <c r="B64" s="9">
        <v>5.2</v>
      </c>
      <c r="C64" s="10">
        <v>46136</v>
      </c>
      <c r="D64" s="10">
        <v>46111</v>
      </c>
      <c r="E64" s="10"/>
      <c r="F64" s="10"/>
      <c r="G64" s="1">
        <f t="shared" si="0">D64-C64-(F64-E64)</f>
        <v>-25</v>
      </c>
      <c r="H64" s="9">
        <f t="shared" si="1">B64*G64</f>
        <v>-130</v>
      </c>
    </row>
    <row r="65" spans="1:8">
      <c r="A65" s="15" t="s">
        <v>84</v>
      </c>
      <c r="B65" s="9">
        <v>522</v>
      </c>
      <c r="C65" s="10">
        <v>31</v>
      </c>
      <c r="D65" s="10">
        <v>46111</v>
      </c>
      <c r="E65" s="10"/>
      <c r="F65" s="10"/>
      <c r="G65" s="1">
        <f t="shared" si="0">D65-C65-(F65-E65)</f>
        <v>46080</v>
      </c>
      <c r="H65" s="9">
        <f t="shared" si="1">B65*G65</f>
        <v>24053760</v>
      </c>
    </row>
    <row r="66" spans="1:8">
      <c r="A66" s="15" t="s">
        <v>85</v>
      </c>
      <c r="B66" s="9">
        <v>348</v>
      </c>
      <c r="C66" s="10">
        <v>46127</v>
      </c>
      <c r="D66" s="10">
        <v>46111</v>
      </c>
      <c r="E66" s="10"/>
      <c r="F66" s="10"/>
      <c r="G66" s="1">
        <f t="shared" si="0">D66-C66-(F66-E66)</f>
        <v>-16</v>
      </c>
      <c r="H66" s="9">
        <f t="shared" si="1">B66*G66</f>
        <v>-5568</v>
      </c>
    </row>
    <row r="67" spans="1:8">
      <c r="A67" s="15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5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5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5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5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5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5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5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5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5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5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5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5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5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5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5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5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5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5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5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5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5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5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5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5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5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5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5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5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5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5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5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5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5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5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5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5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5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5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5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5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5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5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5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5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5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5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5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5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5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5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5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5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5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5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5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5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5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5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5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5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5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5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5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5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5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5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5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5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5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5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5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5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5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5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5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5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5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5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5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5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5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5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5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5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5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5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5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5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5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5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5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5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5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5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5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5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5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5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5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5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5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5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5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5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5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5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5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5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5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5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5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5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5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5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5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5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5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5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5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5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5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5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5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5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5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5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5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5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5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5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5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5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5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5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5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5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C1" sqref="C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128180.44</v>
      </c>
      <c r="C1" s="31"/>
      <c r="G1" s="13">
        <f>IF(B1&lt;&gt;0,H1/B1,0)</f>
        <v>287.47334016016794</v>
      </c>
      <c r="H1" s="12">
        <f>SUM(H4:H195)</f>
        <v>36848459.230000012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32" t="s">
        <v>10</v>
      </c>
      <c r="F3" s="33"/>
      <c r="G3" s="7" t="s">
        <v>8</v>
      </c>
      <c r="H3" s="7" t="s">
        <v>9</v>
      </c>
    </row>
    <row r="4" spans="1:8">
      <c r="A4" s="15" t="s">
        <v>86</v>
      </c>
      <c r="B4" s="9">
        <v>170</v>
      </c>
      <c r="C4" s="10">
        <v>31</v>
      </c>
      <c r="D4" s="10">
        <v>46122</v>
      </c>
      <c r="E4" s="10"/>
      <c r="F4" s="10"/>
      <c r="G4" s="1">
        <f>D4-C4-(F4-E4)</f>
        <v>46091</v>
      </c>
      <c r="H4" s="9">
        <f>B4*G4</f>
        <v>7835470</v>
      </c>
    </row>
    <row r="5" spans="1:8">
      <c r="A5" s="15" t="s">
        <v>87</v>
      </c>
      <c r="B5" s="9">
        <v>480</v>
      </c>
      <c r="C5" s="10">
        <v>31</v>
      </c>
      <c r="D5" s="10">
        <v>46122</v>
      </c>
      <c r="E5" s="10"/>
      <c r="F5" s="10"/>
      <c r="G5" s="1">
        <f t="shared" si="0" ref="G5:G68">D5-C5-(F5-E5)</f>
        <v>46091</v>
      </c>
      <c r="H5" s="9">
        <f t="shared" si="1" ref="H5:H68">B5*G5</f>
        <v>22123680</v>
      </c>
    </row>
    <row r="6" spans="1:8">
      <c r="A6" s="15" t="s">
        <v>88</v>
      </c>
      <c r="B6" s="9">
        <v>365</v>
      </c>
      <c r="C6" s="10">
        <v>46143</v>
      </c>
      <c r="D6" s="10">
        <v>46122</v>
      </c>
      <c r="E6" s="10"/>
      <c r="F6" s="10"/>
      <c r="G6" s="1">
        <f t="shared" si="0">D6-C6-(F6-E6)</f>
        <v>-21</v>
      </c>
      <c r="H6" s="9">
        <f t="shared" si="1">B6*G6</f>
        <v>-7665</v>
      </c>
    </row>
    <row r="7" spans="1:8">
      <c r="A7" s="15" t="s">
        <v>89</v>
      </c>
      <c r="B7" s="9">
        <v>54.75</v>
      </c>
      <c r="C7" s="10">
        <v>46143</v>
      </c>
      <c r="D7" s="10">
        <v>46122</v>
      </c>
      <c r="E7" s="10"/>
      <c r="F7" s="10"/>
      <c r="G7" s="1">
        <f t="shared" si="0">D7-C7-(F7-E7)</f>
        <v>-21</v>
      </c>
      <c r="H7" s="9">
        <f t="shared" si="1">B7*G7</f>
        <v>-1149.75</v>
      </c>
    </row>
    <row r="8" spans="1:8">
      <c r="A8" s="15" t="s">
        <v>90</v>
      </c>
      <c r="B8" s="9">
        <v>54.75</v>
      </c>
      <c r="C8" s="10">
        <v>46143</v>
      </c>
      <c r="D8" s="10">
        <v>46122</v>
      </c>
      <c r="E8" s="10"/>
      <c r="F8" s="10"/>
      <c r="G8" s="1">
        <f t="shared" si="0">D8-C8-(F8-E8)</f>
        <v>-21</v>
      </c>
      <c r="H8" s="9">
        <f t="shared" si="1">B8*G8</f>
        <v>-1149.75</v>
      </c>
    </row>
    <row r="9" spans="1:8">
      <c r="A9" s="15" t="s">
        <v>91</v>
      </c>
      <c r="B9" s="9">
        <v>15.51</v>
      </c>
      <c r="C9" s="10">
        <v>46143</v>
      </c>
      <c r="D9" s="10">
        <v>46122</v>
      </c>
      <c r="E9" s="10"/>
      <c r="F9" s="10"/>
      <c r="G9" s="1">
        <f t="shared" si="0">D9-C9-(F9-E9)</f>
        <v>-21</v>
      </c>
      <c r="H9" s="9">
        <f t="shared" si="1">B9*G9</f>
        <v>-325.71</v>
      </c>
    </row>
    <row r="10" spans="1:8">
      <c r="A10" s="15" t="s">
        <v>92</v>
      </c>
      <c r="B10" s="9">
        <v>785</v>
      </c>
      <c r="C10" s="10">
        <v>46143</v>
      </c>
      <c r="D10" s="10">
        <v>46122</v>
      </c>
      <c r="E10" s="10"/>
      <c r="F10" s="10"/>
      <c r="G10" s="1">
        <f t="shared" si="0">D10-C10-(F10-E10)</f>
        <v>-21</v>
      </c>
      <c r="H10" s="9">
        <f t="shared" si="1">B10*G10</f>
        <v>-16485</v>
      </c>
    </row>
    <row r="11" spans="1:8">
      <c r="A11" s="15" t="s">
        <v>93</v>
      </c>
      <c r="B11" s="9">
        <v>23.43</v>
      </c>
      <c r="C11" s="10">
        <v>46164</v>
      </c>
      <c r="D11" s="10">
        <v>46136</v>
      </c>
      <c r="E11" s="10"/>
      <c r="F11" s="10"/>
      <c r="G11" s="1">
        <f t="shared" si="0">D11-C11-(F11-E11)</f>
        <v>-28</v>
      </c>
      <c r="H11" s="9">
        <f t="shared" si="1">B11*G11</f>
        <v>-656.04</v>
      </c>
    </row>
    <row r="12" spans="1:8">
      <c r="A12" s="15" t="s">
        <v>94</v>
      </c>
      <c r="B12" s="9">
        <v>14.69</v>
      </c>
      <c r="C12" s="10">
        <v>46164</v>
      </c>
      <c r="D12" s="10">
        <v>46140</v>
      </c>
      <c r="E12" s="10"/>
      <c r="F12" s="10"/>
      <c r="G12" s="1">
        <f t="shared" si="0">D12-C12-(F12-E12)</f>
        <v>-24</v>
      </c>
      <c r="H12" s="9">
        <f t="shared" si="1">B12*G12</f>
        <v>-352.56</v>
      </c>
    </row>
    <row r="13" spans="1:8">
      <c r="A13" s="15" t="s">
        <v>95</v>
      </c>
      <c r="B13" s="9">
        <v>1846.91</v>
      </c>
      <c r="C13" s="10">
        <v>46164</v>
      </c>
      <c r="D13" s="10">
        <v>46140</v>
      </c>
      <c r="E13" s="10"/>
      <c r="F13" s="10"/>
      <c r="G13" s="1">
        <f t="shared" si="0">D13-C13-(F13-E13)</f>
        <v>-24</v>
      </c>
      <c r="H13" s="9">
        <f t="shared" si="1">B13*G13</f>
        <v>-44325.84</v>
      </c>
    </row>
    <row r="14" spans="1:8">
      <c r="A14" s="15" t="s">
        <v>96</v>
      </c>
      <c r="B14" s="9">
        <v>230.4</v>
      </c>
      <c r="C14" s="10">
        <v>46164</v>
      </c>
      <c r="D14" s="10">
        <v>46140</v>
      </c>
      <c r="E14" s="10"/>
      <c r="F14" s="10"/>
      <c r="G14" s="1">
        <f t="shared" si="0">D14-C14-(F14-E14)</f>
        <v>-24</v>
      </c>
      <c r="H14" s="9">
        <f t="shared" si="1">B14*G14</f>
        <v>-5529.6</v>
      </c>
    </row>
    <row r="15" spans="1:8">
      <c r="A15" s="15" t="s">
        <v>97</v>
      </c>
      <c r="B15" s="9">
        <v>46415.25</v>
      </c>
      <c r="C15" s="10">
        <v>46164</v>
      </c>
      <c r="D15" s="10">
        <v>46140</v>
      </c>
      <c r="E15" s="10"/>
      <c r="F15" s="10"/>
      <c r="G15" s="1">
        <f t="shared" si="0">D15-C15-(F15-E15)</f>
        <v>-24</v>
      </c>
      <c r="H15" s="9">
        <f t="shared" si="1">B15*G15</f>
        <v>-1113966</v>
      </c>
    </row>
    <row r="16" spans="1:8">
      <c r="A16" s="15" t="s">
        <v>98</v>
      </c>
      <c r="B16" s="9">
        <v>518</v>
      </c>
      <c r="C16" s="10">
        <v>46164</v>
      </c>
      <c r="D16" s="10">
        <v>46140</v>
      </c>
      <c r="E16" s="10"/>
      <c r="F16" s="10"/>
      <c r="G16" s="1">
        <f t="shared" si="0">D16-C16-(F16-E16)</f>
        <v>-24</v>
      </c>
      <c r="H16" s="9">
        <f t="shared" si="1">B16*G16</f>
        <v>-12432</v>
      </c>
    </row>
    <row r="17" spans="1:8">
      <c r="A17" s="15" t="s">
        <v>99</v>
      </c>
      <c r="B17" s="9">
        <v>66</v>
      </c>
      <c r="C17" s="10">
        <v>46164</v>
      </c>
      <c r="D17" s="10">
        <v>46140</v>
      </c>
      <c r="E17" s="10"/>
      <c r="F17" s="10"/>
      <c r="G17" s="1">
        <f t="shared" si="0">D17-C17-(F17-E17)</f>
        <v>-24</v>
      </c>
      <c r="H17" s="9">
        <f t="shared" si="1">B17*G17</f>
        <v>-1584</v>
      </c>
    </row>
    <row r="18" spans="1:8">
      <c r="A18" s="15" t="s">
        <v>100</v>
      </c>
      <c r="B18" s="9">
        <v>189</v>
      </c>
      <c r="C18" s="10">
        <v>46164</v>
      </c>
      <c r="D18" s="10">
        <v>46140</v>
      </c>
      <c r="E18" s="10"/>
      <c r="F18" s="10"/>
      <c r="G18" s="1">
        <f t="shared" si="0">D18-C18-(F18-E18)</f>
        <v>-24</v>
      </c>
      <c r="H18" s="9">
        <f t="shared" si="1">B18*G18</f>
        <v>-4536</v>
      </c>
    </row>
    <row r="19" spans="1:8">
      <c r="A19" s="15" t="s">
        <v>101</v>
      </c>
      <c r="B19" s="9">
        <v>210</v>
      </c>
      <c r="C19" s="10">
        <v>31</v>
      </c>
      <c r="D19" s="10">
        <v>46140</v>
      </c>
      <c r="E19" s="10"/>
      <c r="F19" s="10"/>
      <c r="G19" s="1">
        <f t="shared" si="0">D19-C19-(F19-E19)</f>
        <v>46109</v>
      </c>
      <c r="H19" s="9">
        <f t="shared" si="1">B19*G19</f>
        <v>9682890</v>
      </c>
    </row>
    <row r="20" spans="1:8">
      <c r="A20" s="15" t="s">
        <v>102</v>
      </c>
      <c r="B20" s="9">
        <v>62.24</v>
      </c>
      <c r="C20" s="10">
        <v>46164</v>
      </c>
      <c r="D20" s="10">
        <v>46140</v>
      </c>
      <c r="E20" s="10"/>
      <c r="F20" s="10"/>
      <c r="G20" s="1">
        <f t="shared" si="0">D20-C20-(F20-E20)</f>
        <v>-24</v>
      </c>
      <c r="H20" s="9">
        <f t="shared" si="1">B20*G20</f>
        <v>-1493.76</v>
      </c>
    </row>
    <row r="21" spans="1:8">
      <c r="A21" s="15" t="s">
        <v>103</v>
      </c>
      <c r="B21" s="9">
        <v>2000</v>
      </c>
      <c r="C21" s="10">
        <v>46164</v>
      </c>
      <c r="D21" s="10">
        <v>46140</v>
      </c>
      <c r="E21" s="10"/>
      <c r="F21" s="10"/>
      <c r="G21" s="1">
        <f t="shared" si="0">D21-C21-(F21-E21)</f>
        <v>-24</v>
      </c>
      <c r="H21" s="9">
        <f t="shared" si="1">B21*G21</f>
        <v>-48000</v>
      </c>
    </row>
    <row r="22" spans="1:8">
      <c r="A22" s="15" t="s">
        <v>104</v>
      </c>
      <c r="B22" s="9">
        <v>2100</v>
      </c>
      <c r="C22" s="10">
        <v>46164</v>
      </c>
      <c r="D22" s="10">
        <v>46146</v>
      </c>
      <c r="E22" s="10"/>
      <c r="F22" s="10"/>
      <c r="G22" s="1">
        <f t="shared" si="0">D22-C22-(F22-E22)</f>
        <v>-18</v>
      </c>
      <c r="H22" s="9">
        <f t="shared" si="1">B22*G22</f>
        <v>-37800</v>
      </c>
    </row>
    <row r="23" spans="1:8">
      <c r="A23" s="15" t="s">
        <v>105</v>
      </c>
      <c r="B23" s="9">
        <v>423.6</v>
      </c>
      <c r="C23" s="10">
        <v>46164</v>
      </c>
      <c r="D23" s="10">
        <v>46146</v>
      </c>
      <c r="E23" s="10"/>
      <c r="F23" s="10"/>
      <c r="G23" s="1">
        <f t="shared" si="0">D23-C23-(F23-E23)</f>
        <v>-18</v>
      </c>
      <c r="H23" s="9">
        <f t="shared" si="1">B23*G23</f>
        <v>-7624.8</v>
      </c>
    </row>
    <row r="24" spans="1:8">
      <c r="A24" s="15" t="s">
        <v>106</v>
      </c>
      <c r="B24" s="9">
        <v>1052.18</v>
      </c>
      <c r="C24" s="10">
        <v>46164</v>
      </c>
      <c r="D24" s="10">
        <v>46146</v>
      </c>
      <c r="E24" s="10"/>
      <c r="F24" s="10"/>
      <c r="G24" s="1">
        <f t="shared" si="0">D24-C24-(F24-E24)</f>
        <v>-18</v>
      </c>
      <c r="H24" s="9">
        <f t="shared" si="1">B24*G24</f>
        <v>-18939.24</v>
      </c>
    </row>
    <row r="25" spans="1:8">
      <c r="A25" s="15" t="s">
        <v>107</v>
      </c>
      <c r="B25" s="9">
        <v>275</v>
      </c>
      <c r="C25" s="10">
        <v>46164</v>
      </c>
      <c r="D25" s="10">
        <v>46146</v>
      </c>
      <c r="E25" s="10"/>
      <c r="F25" s="10"/>
      <c r="G25" s="1">
        <f t="shared" si="0">D25-C25-(F25-E25)</f>
        <v>-18</v>
      </c>
      <c r="H25" s="9">
        <f t="shared" si="1">B25*G25</f>
        <v>-4950</v>
      </c>
    </row>
    <row r="26" spans="1:8">
      <c r="A26" s="15" t="s">
        <v>108</v>
      </c>
      <c r="B26" s="9">
        <v>6288</v>
      </c>
      <c r="C26" s="10">
        <v>46172</v>
      </c>
      <c r="D26" s="10">
        <v>46157</v>
      </c>
      <c r="E26" s="10"/>
      <c r="F26" s="10"/>
      <c r="G26" s="1">
        <f t="shared" si="0">D26-C26-(F26-E26)</f>
        <v>-15</v>
      </c>
      <c r="H26" s="9">
        <f t="shared" si="1">B26*G26</f>
        <v>-94320</v>
      </c>
    </row>
    <row r="27" spans="1:8">
      <c r="A27" s="15" t="s">
        <v>109</v>
      </c>
      <c r="B27" s="9">
        <v>6248</v>
      </c>
      <c r="C27" s="10">
        <v>46172</v>
      </c>
      <c r="D27" s="10">
        <v>46157</v>
      </c>
      <c r="E27" s="10"/>
      <c r="F27" s="10"/>
      <c r="G27" s="1">
        <f t="shared" si="0">D27-C27-(F27-E27)</f>
        <v>-15</v>
      </c>
      <c r="H27" s="9">
        <f t="shared" si="1">B27*G27</f>
        <v>-93720</v>
      </c>
    </row>
    <row r="28" spans="1:8">
      <c r="A28" s="15" t="s">
        <v>110</v>
      </c>
      <c r="B28" s="9">
        <v>880</v>
      </c>
      <c r="C28" s="10">
        <v>46172</v>
      </c>
      <c r="D28" s="10">
        <v>46157</v>
      </c>
      <c r="E28" s="10"/>
      <c r="F28" s="10"/>
      <c r="G28" s="1">
        <f t="shared" si="0">D28-C28-(F28-E28)</f>
        <v>-15</v>
      </c>
      <c r="H28" s="9">
        <f t="shared" si="1">B28*G28</f>
        <v>-13200</v>
      </c>
    </row>
    <row r="29" spans="1:8">
      <c r="A29" s="15" t="s">
        <v>111</v>
      </c>
      <c r="B29" s="9">
        <v>154</v>
      </c>
      <c r="C29" s="10">
        <v>46177</v>
      </c>
      <c r="D29" s="10">
        <v>46157</v>
      </c>
      <c r="E29" s="10"/>
      <c r="F29" s="10"/>
      <c r="G29" s="1">
        <f t="shared" si="0">D29-C29-(F29-E29)</f>
        <v>-20</v>
      </c>
      <c r="H29" s="9">
        <f t="shared" si="1">B29*G29</f>
        <v>-3080</v>
      </c>
    </row>
    <row r="30" spans="1:8">
      <c r="A30" s="15" t="s">
        <v>112</v>
      </c>
      <c r="B30" s="9">
        <v>60</v>
      </c>
      <c r="C30" s="10">
        <v>46177</v>
      </c>
      <c r="D30" s="10">
        <v>46157</v>
      </c>
      <c r="E30" s="10"/>
      <c r="F30" s="10"/>
      <c r="G30" s="1">
        <f t="shared" si="0">D30-C30-(F30-E30)</f>
        <v>-20</v>
      </c>
      <c r="H30" s="9">
        <f t="shared" si="1">B30*G30</f>
        <v>-1200</v>
      </c>
    </row>
    <row r="31" spans="1:8">
      <c r="A31" s="15" t="s">
        <v>113</v>
      </c>
      <c r="B31" s="9">
        <v>1700</v>
      </c>
      <c r="C31" s="10">
        <v>46177</v>
      </c>
      <c r="D31" s="10">
        <v>46157</v>
      </c>
      <c r="E31" s="10"/>
      <c r="F31" s="10"/>
      <c r="G31" s="1">
        <f t="shared" si="0">D31-C31-(F31-E31)</f>
        <v>-20</v>
      </c>
      <c r="H31" s="9">
        <f t="shared" si="1">B31*G31</f>
        <v>-34000</v>
      </c>
    </row>
    <row r="32" spans="1:8">
      <c r="A32" s="15" t="s">
        <v>114</v>
      </c>
      <c r="B32" s="9">
        <v>1365</v>
      </c>
      <c r="C32" s="10">
        <v>46172</v>
      </c>
      <c r="D32" s="10">
        <v>46157</v>
      </c>
      <c r="E32" s="10"/>
      <c r="F32" s="10"/>
      <c r="G32" s="1">
        <f t="shared" si="0">D32-C32-(F32-E32)</f>
        <v>-15</v>
      </c>
      <c r="H32" s="9">
        <f t="shared" si="1">B32*G32</f>
        <v>-20475</v>
      </c>
    </row>
    <row r="33" spans="1:8">
      <c r="A33" s="15" t="s">
        <v>115</v>
      </c>
      <c r="B33" s="9">
        <v>116.53</v>
      </c>
      <c r="C33" s="10">
        <v>46172</v>
      </c>
      <c r="D33" s="10">
        <v>46157</v>
      </c>
      <c r="E33" s="10"/>
      <c r="F33" s="10"/>
      <c r="G33" s="1">
        <f t="shared" si="0">D33-C33-(F33-E33)</f>
        <v>-15</v>
      </c>
      <c r="H33" s="9">
        <f t="shared" si="1">B33*G33</f>
        <v>-1747.95</v>
      </c>
    </row>
    <row r="34" spans="1:8">
      <c r="A34" s="15" t="s">
        <v>116</v>
      </c>
      <c r="B34" s="9">
        <v>120.2</v>
      </c>
      <c r="C34" s="10">
        <v>46177</v>
      </c>
      <c r="D34" s="10">
        <v>46157</v>
      </c>
      <c r="E34" s="10"/>
      <c r="F34" s="10"/>
      <c r="G34" s="1">
        <f t="shared" si="0">D34-C34-(F34-E34)</f>
        <v>-20</v>
      </c>
      <c r="H34" s="9">
        <f t="shared" si="1">B34*G34</f>
        <v>-2404</v>
      </c>
    </row>
    <row r="35" spans="1:8">
      <c r="A35" s="15" t="s">
        <v>117</v>
      </c>
      <c r="B35" s="9">
        <v>318.91</v>
      </c>
      <c r="C35" s="10">
        <v>46172</v>
      </c>
      <c r="D35" s="10">
        <v>46157</v>
      </c>
      <c r="E35" s="10"/>
      <c r="F35" s="10"/>
      <c r="G35" s="1">
        <f t="shared" si="0">D35-C35-(F35-E35)</f>
        <v>-15</v>
      </c>
      <c r="H35" s="9">
        <f t="shared" si="1">B35*G35</f>
        <v>-4783.65</v>
      </c>
    </row>
    <row r="36" spans="1:8">
      <c r="A36" s="15" t="s">
        <v>118</v>
      </c>
      <c r="B36" s="9">
        <v>13.6</v>
      </c>
      <c r="C36" s="10">
        <v>46172</v>
      </c>
      <c r="D36" s="10">
        <v>46157</v>
      </c>
      <c r="E36" s="10"/>
      <c r="F36" s="10"/>
      <c r="G36" s="1">
        <f t="shared" si="0">D36-C36-(F36-E36)</f>
        <v>-15</v>
      </c>
      <c r="H36" s="9">
        <f t="shared" si="1">B36*G36</f>
        <v>-204</v>
      </c>
    </row>
    <row r="37" spans="1:8">
      <c r="A37" s="15" t="s">
        <v>119</v>
      </c>
      <c r="B37" s="9">
        <v>1128</v>
      </c>
      <c r="C37" s="10">
        <v>46177</v>
      </c>
      <c r="D37" s="10">
        <v>46157</v>
      </c>
      <c r="E37" s="10"/>
      <c r="F37" s="10"/>
      <c r="G37" s="1">
        <f t="shared" si="0">D37-C37-(F37-E37)</f>
        <v>-20</v>
      </c>
      <c r="H37" s="9">
        <f t="shared" si="1">B37*G37</f>
        <v>-22560</v>
      </c>
    </row>
    <row r="38" spans="1:8">
      <c r="A38" s="15" t="s">
        <v>120</v>
      </c>
      <c r="B38" s="9">
        <v>60.4</v>
      </c>
      <c r="C38" s="10">
        <v>46192</v>
      </c>
      <c r="D38" s="10">
        <v>46170</v>
      </c>
      <c r="E38" s="10"/>
      <c r="F38" s="10"/>
      <c r="G38" s="1">
        <f t="shared" si="0">D38-C38-(F38-E38)</f>
        <v>-22</v>
      </c>
      <c r="H38" s="9">
        <f t="shared" si="1">B38*G38</f>
        <v>-1328.8</v>
      </c>
    </row>
    <row r="39" spans="1:8">
      <c r="A39" s="15" t="s">
        <v>121</v>
      </c>
      <c r="B39" s="9">
        <v>667.64</v>
      </c>
      <c r="C39" s="10">
        <v>46192</v>
      </c>
      <c r="D39" s="10">
        <v>46170</v>
      </c>
      <c r="E39" s="10"/>
      <c r="F39" s="10"/>
      <c r="G39" s="1">
        <f t="shared" si="0">D39-C39-(F39-E39)</f>
        <v>-22</v>
      </c>
      <c r="H39" s="9">
        <f t="shared" si="1">B39*G39</f>
        <v>-14688.08</v>
      </c>
    </row>
    <row r="40" spans="1:8">
      <c r="A40" s="15" t="s">
        <v>122</v>
      </c>
      <c r="B40" s="9">
        <v>585.84</v>
      </c>
      <c r="C40" s="10">
        <v>46192</v>
      </c>
      <c r="D40" s="10">
        <v>46170</v>
      </c>
      <c r="E40" s="10"/>
      <c r="F40" s="10"/>
      <c r="G40" s="1">
        <f t="shared" si="0">D40-C40-(F40-E40)</f>
        <v>-22</v>
      </c>
      <c r="H40" s="9">
        <f t="shared" si="1">B40*G40</f>
        <v>-12888.48</v>
      </c>
    </row>
    <row r="41" spans="1:8">
      <c r="A41" s="15" t="s">
        <v>123</v>
      </c>
      <c r="B41" s="9">
        <v>40063.63</v>
      </c>
      <c r="C41" s="10">
        <v>46192</v>
      </c>
      <c r="D41" s="10">
        <v>46170</v>
      </c>
      <c r="E41" s="10"/>
      <c r="F41" s="10"/>
      <c r="G41" s="1">
        <f t="shared" si="0">D41-C41-(F41-E41)</f>
        <v>-22</v>
      </c>
      <c r="H41" s="9">
        <f t="shared" si="1">B41*G41</f>
        <v>-881399.86</v>
      </c>
    </row>
    <row r="42" spans="1:8">
      <c r="A42" s="15" t="s">
        <v>124</v>
      </c>
      <c r="B42" s="9">
        <v>120</v>
      </c>
      <c r="C42" s="10">
        <v>46192</v>
      </c>
      <c r="D42" s="10">
        <v>46170</v>
      </c>
      <c r="E42" s="10"/>
      <c r="F42" s="10"/>
      <c r="G42" s="1">
        <f t="shared" si="0">D42-C42-(F42-E42)</f>
        <v>-22</v>
      </c>
      <c r="H42" s="9">
        <f t="shared" si="1">B42*G42</f>
        <v>-2640</v>
      </c>
    </row>
    <row r="43" spans="1:8">
      <c r="A43" s="15" t="s">
        <v>125</v>
      </c>
      <c r="B43" s="9">
        <v>168</v>
      </c>
      <c r="C43" s="10">
        <v>46192</v>
      </c>
      <c r="D43" s="10">
        <v>46170</v>
      </c>
      <c r="E43" s="10"/>
      <c r="F43" s="10"/>
      <c r="G43" s="1">
        <f t="shared" si="0">D43-C43-(F43-E43)</f>
        <v>-22</v>
      </c>
      <c r="H43" s="9">
        <f t="shared" si="1">B43*G43</f>
        <v>-3696</v>
      </c>
    </row>
    <row r="44" spans="1:8">
      <c r="A44" s="15" t="s">
        <v>126</v>
      </c>
      <c r="B44" s="9">
        <v>947</v>
      </c>
      <c r="C44" s="10">
        <v>46181</v>
      </c>
      <c r="D44" s="10">
        <v>46170</v>
      </c>
      <c r="E44" s="10"/>
      <c r="F44" s="10"/>
      <c r="G44" s="1">
        <f t="shared" si="0">D44-C44-(F44-E44)</f>
        <v>-11</v>
      </c>
      <c r="H44" s="9">
        <f t="shared" si="1">B44*G44</f>
        <v>-10417</v>
      </c>
    </row>
    <row r="45" spans="1:8">
      <c r="A45" s="15" t="s">
        <v>127</v>
      </c>
      <c r="B45" s="9">
        <v>18.12</v>
      </c>
      <c r="C45" s="10">
        <v>46192</v>
      </c>
      <c r="D45" s="10">
        <v>46170</v>
      </c>
      <c r="E45" s="10"/>
      <c r="F45" s="10"/>
      <c r="G45" s="1">
        <f t="shared" si="0">D45-C45-(F45-E45)</f>
        <v>-22</v>
      </c>
      <c r="H45" s="9">
        <f t="shared" si="1">B45*G45</f>
        <v>-398.64</v>
      </c>
    </row>
    <row r="46" spans="1:8">
      <c r="A46" s="15" t="s">
        <v>128</v>
      </c>
      <c r="B46" s="9">
        <v>87.27</v>
      </c>
      <c r="C46" s="10">
        <v>46192</v>
      </c>
      <c r="D46" s="10">
        <v>46170</v>
      </c>
      <c r="E46" s="10"/>
      <c r="F46" s="10"/>
      <c r="G46" s="1">
        <f t="shared" si="0">D46-C46-(F46-E46)</f>
        <v>-22</v>
      </c>
      <c r="H46" s="9">
        <f t="shared" si="1">B46*G46</f>
        <v>-1919.94</v>
      </c>
    </row>
    <row r="47" spans="1:8">
      <c r="A47" s="15" t="s">
        <v>129</v>
      </c>
      <c r="B47" s="9">
        <v>1200</v>
      </c>
      <c r="C47" s="10">
        <v>46206</v>
      </c>
      <c r="D47" s="10">
        <v>46181</v>
      </c>
      <c r="E47" s="10"/>
      <c r="F47" s="10"/>
      <c r="G47" s="1">
        <f t="shared" si="0">D47-C47-(F47-E47)</f>
        <v>-25</v>
      </c>
      <c r="H47" s="9">
        <f t="shared" si="1">B47*G47</f>
        <v>-30000</v>
      </c>
    </row>
    <row r="48" spans="1:8">
      <c r="A48" s="15" t="s">
        <v>130</v>
      </c>
      <c r="B48" s="9">
        <v>1150</v>
      </c>
      <c r="C48" s="10">
        <v>46206</v>
      </c>
      <c r="D48" s="10">
        <v>46181</v>
      </c>
      <c r="E48" s="10"/>
      <c r="F48" s="10"/>
      <c r="G48" s="1">
        <f t="shared" si="0">D48-C48-(F48-E48)</f>
        <v>-25</v>
      </c>
      <c r="H48" s="9">
        <f t="shared" si="1">B48*G48</f>
        <v>-28750</v>
      </c>
    </row>
    <row r="49" spans="1:8">
      <c r="A49" s="15" t="s">
        <v>131</v>
      </c>
      <c r="B49" s="9">
        <v>130</v>
      </c>
      <c r="C49" s="10">
        <v>46206</v>
      </c>
      <c r="D49" s="10">
        <v>46181</v>
      </c>
      <c r="E49" s="10"/>
      <c r="F49" s="10"/>
      <c r="G49" s="1">
        <f t="shared" si="0">D49-C49-(F49-E49)</f>
        <v>-25</v>
      </c>
      <c r="H49" s="9">
        <f t="shared" si="1">B49*G49</f>
        <v>-3250</v>
      </c>
    </row>
    <row r="50" spans="1:8">
      <c r="A50" s="15" t="s">
        <v>132</v>
      </c>
      <c r="B50" s="9">
        <v>21.53</v>
      </c>
      <c r="C50" s="10">
        <v>46207</v>
      </c>
      <c r="D50" s="10">
        <v>46181</v>
      </c>
      <c r="E50" s="10"/>
      <c r="F50" s="10"/>
      <c r="G50" s="1">
        <f t="shared" si="0">D50-C50-(F50-E50)</f>
        <v>-26</v>
      </c>
      <c r="H50" s="9">
        <f t="shared" si="1">B50*G50</f>
        <v>-559.78</v>
      </c>
    </row>
    <row r="51" spans="1:8">
      <c r="A51" s="15" t="s">
        <v>133</v>
      </c>
      <c r="B51" s="9">
        <v>1400</v>
      </c>
      <c r="C51" s="10">
        <v>46206</v>
      </c>
      <c r="D51" s="10">
        <v>46181</v>
      </c>
      <c r="E51" s="10"/>
      <c r="F51" s="10"/>
      <c r="G51" s="1">
        <f t="shared" si="0">D51-C51-(F51-E51)</f>
        <v>-25</v>
      </c>
      <c r="H51" s="9">
        <f t="shared" si="1">B51*G51</f>
        <v>-35000</v>
      </c>
    </row>
    <row r="52" spans="1:8">
      <c r="A52" s="15" t="s">
        <v>134</v>
      </c>
      <c r="B52" s="9">
        <v>1050</v>
      </c>
      <c r="C52" s="10">
        <v>46206</v>
      </c>
      <c r="D52" s="10">
        <v>46181</v>
      </c>
      <c r="E52" s="10"/>
      <c r="F52" s="10"/>
      <c r="G52" s="1">
        <f t="shared" si="0">D52-C52-(F52-E52)</f>
        <v>-25</v>
      </c>
      <c r="H52" s="9">
        <f t="shared" si="1">B52*G52</f>
        <v>-26250</v>
      </c>
    </row>
    <row r="53" spans="1:8">
      <c r="A53" s="15" t="s">
        <v>135</v>
      </c>
      <c r="B53" s="9">
        <v>1119.74</v>
      </c>
      <c r="C53" s="10">
        <v>46206</v>
      </c>
      <c r="D53" s="10">
        <v>46181</v>
      </c>
      <c r="E53" s="10"/>
      <c r="F53" s="10"/>
      <c r="G53" s="1">
        <f t="shared" si="0">D53-C53-(F53-E53)</f>
        <v>-25</v>
      </c>
      <c r="H53" s="9">
        <f t="shared" si="1">B53*G53</f>
        <v>-27993.5</v>
      </c>
    </row>
    <row r="54" spans="1:8">
      <c r="A54" s="15" t="s">
        <v>136</v>
      </c>
      <c r="B54" s="9">
        <v>37.75</v>
      </c>
      <c r="C54" s="10">
        <v>46206</v>
      </c>
      <c r="D54" s="10">
        <v>46184</v>
      </c>
      <c r="E54" s="10"/>
      <c r="F54" s="10"/>
      <c r="G54" s="1">
        <f t="shared" si="0">D54-C54-(F54-E54)</f>
        <v>-22</v>
      </c>
      <c r="H54" s="9">
        <f t="shared" si="1">B54*G54</f>
        <v>-830.5</v>
      </c>
    </row>
    <row r="55" spans="1:8">
      <c r="A55" s="15" t="s">
        <v>137</v>
      </c>
      <c r="B55" s="9">
        <v>210</v>
      </c>
      <c r="C55" s="10">
        <v>46206</v>
      </c>
      <c r="D55" s="10">
        <v>46184</v>
      </c>
      <c r="E55" s="10"/>
      <c r="F55" s="10"/>
      <c r="G55" s="1">
        <f t="shared" si="0">D55-C55-(F55-E55)</f>
        <v>-22</v>
      </c>
      <c r="H55" s="9">
        <f t="shared" si="1">B55*G55</f>
        <v>-4620</v>
      </c>
    </row>
    <row r="56" spans="1:8">
      <c r="A56" s="15" t="s">
        <v>138</v>
      </c>
      <c r="B56" s="9">
        <v>1150</v>
      </c>
      <c r="C56" s="10">
        <v>46211</v>
      </c>
      <c r="D56" s="10">
        <v>46184</v>
      </c>
      <c r="E56" s="10"/>
      <c r="F56" s="10"/>
      <c r="G56" s="1">
        <f t="shared" si="0">D56-C56-(F56-E56)</f>
        <v>-27</v>
      </c>
      <c r="H56" s="9">
        <f t="shared" si="1">B56*G56</f>
        <v>-31050</v>
      </c>
    </row>
    <row r="57" spans="1:8">
      <c r="A57" s="15" t="s">
        <v>139</v>
      </c>
      <c r="B57" s="9">
        <v>1150</v>
      </c>
      <c r="C57" s="10">
        <v>46211</v>
      </c>
      <c r="D57" s="10">
        <v>46184</v>
      </c>
      <c r="E57" s="10"/>
      <c r="F57" s="10"/>
      <c r="G57" s="1">
        <f t="shared" si="0">D57-C57-(F57-E57)</f>
        <v>-27</v>
      </c>
      <c r="H57" s="9">
        <f t="shared" si="1">B57*G57</f>
        <v>-31050</v>
      </c>
    </row>
    <row r="58" spans="1:8">
      <c r="A58" s="15" t="s">
        <v>140</v>
      </c>
      <c r="B58" s="9">
        <v>534</v>
      </c>
      <c r="C58" s="10">
        <v>46206</v>
      </c>
      <c r="D58" s="10">
        <v>46184</v>
      </c>
      <c r="E58" s="10"/>
      <c r="F58" s="10"/>
      <c r="G58" s="1">
        <f t="shared" si="0">D58-C58-(F58-E58)</f>
        <v>-22</v>
      </c>
      <c r="H58" s="9">
        <f t="shared" si="1">B58*G58</f>
        <v>-11748</v>
      </c>
    </row>
    <row r="59" spans="1:8">
      <c r="A59" s="15" t="s">
        <v>141</v>
      </c>
      <c r="B59" s="9">
        <v>565.57</v>
      </c>
      <c r="C59" s="10">
        <v>46206</v>
      </c>
      <c r="D59" s="10">
        <v>46184</v>
      </c>
      <c r="E59" s="10"/>
      <c r="F59" s="10"/>
      <c r="G59" s="1">
        <f t="shared" si="0">D59-C59-(F59-E59)</f>
        <v>-22</v>
      </c>
      <c r="H59" s="9">
        <f t="shared" si="1">B59*G59</f>
        <v>-12442.54</v>
      </c>
    </row>
    <row r="60" spans="1:8">
      <c r="A60" s="15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5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5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5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5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5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5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5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5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5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5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5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5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5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5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5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5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5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5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5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5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5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5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5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5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5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5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5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5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5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5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5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5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5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5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5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5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5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5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5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5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5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5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5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5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5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5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5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5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5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5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5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5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5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5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5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5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5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5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5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5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5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5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5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5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5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5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5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5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5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5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5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5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5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5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5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5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5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5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5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5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5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5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5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5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5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5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5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5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5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5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5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5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5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5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5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5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5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5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5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5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5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5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5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5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5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5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5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5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5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5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5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5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5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5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5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5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5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5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5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5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5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5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5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5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5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5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5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5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5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5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5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5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5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5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5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5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5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5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5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5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5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5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5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C1" sqref="C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79460.77</v>
      </c>
      <c r="C1" s="31"/>
      <c r="G1" s="13">
        <f>IF(B1&lt;&gt;0,H1/B1,0)</f>
        <v>11600.840148415375</v>
      </c>
      <c r="H1" s="12">
        <f>SUM(H4:H195)</f>
        <v>921811690.84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32" t="s">
        <v>10</v>
      </c>
      <c r="F3" s="33"/>
      <c r="G3" s="7" t="s">
        <v>8</v>
      </c>
      <c r="H3" s="7" t="s">
        <v>9</v>
      </c>
    </row>
    <row r="4" spans="1:8">
      <c r="A4" s="15" t="s">
        <v>142</v>
      </c>
      <c r="B4" s="9">
        <v>551</v>
      </c>
      <c r="C4" s="10">
        <v>46214</v>
      </c>
      <c r="D4" s="10">
        <v>46205</v>
      </c>
      <c r="E4" s="10"/>
      <c r="F4" s="10"/>
      <c r="G4" s="1">
        <f>D4-C4-(F4-E4)</f>
        <v>-9</v>
      </c>
      <c r="H4" s="9">
        <f>B4*G4</f>
        <v>-4959</v>
      </c>
    </row>
    <row r="5" spans="1:8">
      <c r="A5" s="15" t="s">
        <v>143</v>
      </c>
      <c r="B5" s="9">
        <v>494</v>
      </c>
      <c r="C5" s="10">
        <v>46214</v>
      </c>
      <c r="D5" s="10">
        <v>46205</v>
      </c>
      <c r="E5" s="10"/>
      <c r="F5" s="10"/>
      <c r="G5" s="1">
        <f t="shared" si="0" ref="G5:G68">D5-C5-(F5-E5)</f>
        <v>-9</v>
      </c>
      <c r="H5" s="9">
        <f t="shared" si="1" ref="H5:H68">B5*G5</f>
        <v>-4446</v>
      </c>
    </row>
    <row r="6" spans="1:8">
      <c r="A6" s="15" t="s">
        <v>144</v>
      </c>
      <c r="B6" s="9">
        <v>42850.5</v>
      </c>
      <c r="C6" s="10">
        <v>46214</v>
      </c>
      <c r="D6" s="10">
        <v>46205</v>
      </c>
      <c r="E6" s="10"/>
      <c r="F6" s="10"/>
      <c r="G6" s="1">
        <f t="shared" si="0">D6-C6-(F6-E6)</f>
        <v>-9</v>
      </c>
      <c r="H6" s="9">
        <f t="shared" si="1">B6*G6</f>
        <v>-385654.5</v>
      </c>
    </row>
    <row r="7" spans="1:8">
      <c r="A7" s="15" t="s">
        <v>145</v>
      </c>
      <c r="B7" s="9">
        <v>113.64</v>
      </c>
      <c r="C7" s="10">
        <v>46206</v>
      </c>
      <c r="D7" s="10">
        <v>46205</v>
      </c>
      <c r="E7" s="10"/>
      <c r="F7" s="10"/>
      <c r="G7" s="1">
        <f t="shared" si="0">D7-C7-(F7-E7)</f>
        <v>-1</v>
      </c>
      <c r="H7" s="9">
        <f t="shared" si="1">B7*G7</f>
        <v>-113.64</v>
      </c>
    </row>
    <row r="8" spans="1:8">
      <c r="A8" s="15" t="s">
        <v>146</v>
      </c>
      <c r="B8" s="9">
        <v>80.15</v>
      </c>
      <c r="C8" s="10">
        <v>46206</v>
      </c>
      <c r="D8" s="10">
        <v>46205</v>
      </c>
      <c r="E8" s="10"/>
      <c r="F8" s="10"/>
      <c r="G8" s="1">
        <f t="shared" si="0">D8-C8-(F8-E8)</f>
        <v>-1</v>
      </c>
      <c r="H8" s="9">
        <f t="shared" si="1">B8*G8</f>
        <v>-80.15</v>
      </c>
    </row>
    <row r="9" spans="1:8">
      <c r="A9" s="15" t="s">
        <v>147</v>
      </c>
      <c r="B9" s="9">
        <v>3480</v>
      </c>
      <c r="C9" s="10">
        <v>46206</v>
      </c>
      <c r="D9" s="10">
        <v>46205</v>
      </c>
      <c r="E9" s="10"/>
      <c r="F9" s="10"/>
      <c r="G9" s="1">
        <f t="shared" si="0">D9-C9-(F9-E9)</f>
        <v>-1</v>
      </c>
      <c r="H9" s="9">
        <f t="shared" si="1">B9*G9</f>
        <v>-3480</v>
      </c>
    </row>
    <row r="10" spans="1:8">
      <c r="A10" s="15" t="s">
        <v>148</v>
      </c>
      <c r="B10" s="9">
        <v>2100</v>
      </c>
      <c r="C10" s="10">
        <v>31</v>
      </c>
      <c r="D10" s="10">
        <v>46205</v>
      </c>
      <c r="E10" s="10"/>
      <c r="F10" s="10"/>
      <c r="G10" s="1">
        <f t="shared" si="0">D10-C10-(F10-E10)</f>
        <v>46174</v>
      </c>
      <c r="H10" s="9">
        <f t="shared" si="1">B10*G10</f>
        <v>96965400</v>
      </c>
    </row>
    <row r="11" spans="1:8">
      <c r="A11" s="15" t="s">
        <v>149</v>
      </c>
      <c r="B11" s="9">
        <v>104.7</v>
      </c>
      <c r="C11" s="10">
        <v>46211</v>
      </c>
      <c r="D11" s="10">
        <v>46205</v>
      </c>
      <c r="E11" s="10"/>
      <c r="F11" s="10"/>
      <c r="G11" s="1">
        <f t="shared" si="0">D11-C11-(F11-E11)</f>
        <v>-6</v>
      </c>
      <c r="H11" s="9">
        <f t="shared" si="1">B11*G11</f>
        <v>-628.2</v>
      </c>
    </row>
    <row r="12" spans="1:8">
      <c r="A12" s="15" t="s">
        <v>150</v>
      </c>
      <c r="B12" s="9">
        <v>820.37</v>
      </c>
      <c r="C12" s="10">
        <v>46214</v>
      </c>
      <c r="D12" s="10">
        <v>46205</v>
      </c>
      <c r="E12" s="10"/>
      <c r="F12" s="10"/>
      <c r="G12" s="1">
        <f t="shared" si="0">D12-C12-(F12-E12)</f>
        <v>-9</v>
      </c>
      <c r="H12" s="9">
        <f t="shared" si="1">B12*G12</f>
        <v>-7383.33</v>
      </c>
    </row>
    <row r="13" spans="1:8">
      <c r="A13" s="15" t="s">
        <v>151</v>
      </c>
      <c r="B13" s="9">
        <v>1400</v>
      </c>
      <c r="C13" s="10">
        <v>46211</v>
      </c>
      <c r="D13" s="10">
        <v>46205</v>
      </c>
      <c r="E13" s="10"/>
      <c r="F13" s="10"/>
      <c r="G13" s="1">
        <f t="shared" si="0">D13-C13-(F13-E13)</f>
        <v>-6</v>
      </c>
      <c r="H13" s="9">
        <f t="shared" si="1">B13*G13</f>
        <v>-8400</v>
      </c>
    </row>
    <row r="14" spans="1:8">
      <c r="A14" s="15" t="s">
        <v>152</v>
      </c>
      <c r="B14" s="9">
        <v>600</v>
      </c>
      <c r="C14" s="10">
        <v>46222</v>
      </c>
      <c r="D14" s="10">
        <v>46205</v>
      </c>
      <c r="E14" s="10"/>
      <c r="F14" s="10"/>
      <c r="G14" s="1">
        <f t="shared" si="0">D14-C14-(F14-E14)</f>
        <v>-17</v>
      </c>
      <c r="H14" s="9">
        <f t="shared" si="1">B14*G14</f>
        <v>-10200</v>
      </c>
    </row>
    <row r="15" spans="1:8">
      <c r="A15" s="15" t="s">
        <v>153</v>
      </c>
      <c r="B15" s="9">
        <v>168.5</v>
      </c>
      <c r="C15" s="10">
        <v>46222</v>
      </c>
      <c r="D15" s="10">
        <v>46205</v>
      </c>
      <c r="E15" s="10"/>
      <c r="F15" s="10"/>
      <c r="G15" s="1">
        <f t="shared" si="0">D15-C15-(F15-E15)</f>
        <v>-17</v>
      </c>
      <c r="H15" s="9">
        <f t="shared" si="1">B15*G15</f>
        <v>-2864.5</v>
      </c>
    </row>
    <row r="16" spans="1:8">
      <c r="A16" s="15" t="s">
        <v>154</v>
      </c>
      <c r="B16" s="9">
        <v>4200</v>
      </c>
      <c r="C16" s="10">
        <v>46214</v>
      </c>
      <c r="D16" s="10">
        <v>46205</v>
      </c>
      <c r="E16" s="10"/>
      <c r="F16" s="10"/>
      <c r="G16" s="1">
        <f t="shared" si="0">D16-C16-(F16-E16)</f>
        <v>-9</v>
      </c>
      <c r="H16" s="9">
        <f t="shared" si="1">B16*G16</f>
        <v>-37800</v>
      </c>
    </row>
    <row r="17" spans="1:8">
      <c r="A17" s="15" t="s">
        <v>155</v>
      </c>
      <c r="B17" s="9">
        <v>350</v>
      </c>
      <c r="C17" s="10">
        <v>46229</v>
      </c>
      <c r="D17" s="10">
        <v>46205</v>
      </c>
      <c r="E17" s="10"/>
      <c r="F17" s="10"/>
      <c r="G17" s="1">
        <f t="shared" si="0">D17-C17-(F17-E17)</f>
        <v>-24</v>
      </c>
      <c r="H17" s="9">
        <f t="shared" si="1">B17*G17</f>
        <v>-8400</v>
      </c>
    </row>
    <row r="18" spans="1:8">
      <c r="A18" s="15" t="s">
        <v>156</v>
      </c>
      <c r="B18" s="9">
        <v>2100</v>
      </c>
      <c r="C18" s="10">
        <v>46214</v>
      </c>
      <c r="D18" s="10">
        <v>46205</v>
      </c>
      <c r="E18" s="10"/>
      <c r="F18" s="10"/>
      <c r="G18" s="1">
        <f t="shared" si="0">D18-C18-(F18-E18)</f>
        <v>-9</v>
      </c>
      <c r="H18" s="9">
        <f t="shared" si="1">B18*G18</f>
        <v>-18900</v>
      </c>
    </row>
    <row r="19" spans="1:8">
      <c r="A19" s="15" t="s">
        <v>157</v>
      </c>
      <c r="B19" s="9">
        <v>2100</v>
      </c>
      <c r="C19" s="10">
        <v>46214</v>
      </c>
      <c r="D19" s="10">
        <v>46205</v>
      </c>
      <c r="E19" s="10"/>
      <c r="F19" s="10"/>
      <c r="G19" s="1">
        <f t="shared" si="0">D19-C19-(F19-E19)</f>
        <v>-9</v>
      </c>
      <c r="H19" s="9">
        <f t="shared" si="1">B19*G19</f>
        <v>-18900</v>
      </c>
    </row>
    <row r="20" spans="1:8">
      <c r="A20" s="15" t="s">
        <v>158</v>
      </c>
      <c r="B20" s="9">
        <v>2100</v>
      </c>
      <c r="C20" s="10">
        <v>31</v>
      </c>
      <c r="D20" s="10">
        <v>46205</v>
      </c>
      <c r="E20" s="10"/>
      <c r="F20" s="10"/>
      <c r="G20" s="1">
        <f t="shared" si="0">D20-C20-(F20-E20)</f>
        <v>46174</v>
      </c>
      <c r="H20" s="9">
        <f t="shared" si="1">B20*G20</f>
        <v>96965400</v>
      </c>
    </row>
    <row r="21" spans="1:8">
      <c r="A21" s="15" t="s">
        <v>159</v>
      </c>
      <c r="B21" s="9">
        <v>2100</v>
      </c>
      <c r="C21" s="10">
        <v>31</v>
      </c>
      <c r="D21" s="10">
        <v>46205</v>
      </c>
      <c r="E21" s="10"/>
      <c r="F21" s="10"/>
      <c r="G21" s="1">
        <f t="shared" si="0">D21-C21-(F21-E21)</f>
        <v>46174</v>
      </c>
      <c r="H21" s="9">
        <f t="shared" si="1">B21*G21</f>
        <v>96965400</v>
      </c>
    </row>
    <row r="22" spans="1:8">
      <c r="A22" s="15" t="s">
        <v>160</v>
      </c>
      <c r="B22" s="9">
        <v>72.91</v>
      </c>
      <c r="C22" s="10">
        <v>46229</v>
      </c>
      <c r="D22" s="10">
        <v>46205</v>
      </c>
      <c r="E22" s="10"/>
      <c r="F22" s="10"/>
      <c r="G22" s="1">
        <f t="shared" si="0">D22-C22-(F22-E22)</f>
        <v>-24</v>
      </c>
      <c r="H22" s="9">
        <f t="shared" si="1">B22*G22</f>
        <v>-1749.84</v>
      </c>
    </row>
    <row r="23" spans="1:8">
      <c r="A23" s="15" t="s">
        <v>161</v>
      </c>
      <c r="B23" s="9">
        <v>13675</v>
      </c>
      <c r="C23" s="10">
        <v>31</v>
      </c>
      <c r="D23" s="10">
        <v>46205</v>
      </c>
      <c r="E23" s="10"/>
      <c r="F23" s="10"/>
      <c r="G23" s="1">
        <f t="shared" si="0">D23-C23-(F23-E23)</f>
        <v>46174</v>
      </c>
      <c r="H23" s="9">
        <f t="shared" si="1">B23*G23</f>
        <v>631429450</v>
      </c>
    </row>
    <row r="24" spans="1:8">
      <c r="A24" s="15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5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5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5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5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5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5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5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5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5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5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5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5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5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5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5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5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5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5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5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5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5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5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5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5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5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5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5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5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5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5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5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5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5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5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5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5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5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5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5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5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5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5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5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5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5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5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5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5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5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5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5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5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5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5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5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5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5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5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5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5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5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5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5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5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5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5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5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5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5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5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5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5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5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5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5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5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5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5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5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5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5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5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5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5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5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5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5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5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5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5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5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5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5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5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5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5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5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5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5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5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5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5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5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5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5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5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5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5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5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5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5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5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5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5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5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5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5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5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5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5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5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5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5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5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5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5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5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5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5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5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5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5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5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5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5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5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5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5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5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5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5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5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5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5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5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5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5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5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5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5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5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5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5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5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5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5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5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5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5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5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5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5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5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5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5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5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5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5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5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5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5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5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5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5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5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5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5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5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5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C1" sqref="C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31"/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32" t="s">
        <v>10</v>
      </c>
      <c r="F3" s="33"/>
      <c r="G3" s="7" t="s">
        <v>8</v>
      </c>
      <c r="H3" s="7" t="s">
        <v>9</v>
      </c>
    </row>
    <row r="4" spans="1:8">
      <c r="A4" s="15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5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5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5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5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5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5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5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5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5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5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5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5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5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5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5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5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5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5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5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5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5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5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5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5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5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5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5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5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5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5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5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5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5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5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5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5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5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5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5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5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5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5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5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5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5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5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5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5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5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5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5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5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5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5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5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5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5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5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5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5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5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5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5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5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5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5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5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5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5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5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5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5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5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5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5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5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5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5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5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5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5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5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5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5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5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5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5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5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5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5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5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5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5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5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5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5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5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5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5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5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5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5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5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5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5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5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5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5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5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5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5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5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5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5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5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5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5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5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5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5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5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5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5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5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5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5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5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5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5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5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5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5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5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5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5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5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5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5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5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5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5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5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5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5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5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5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5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5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5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5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5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5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5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5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5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5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5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5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5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5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5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5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5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5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5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5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5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5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5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5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5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5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5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5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5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5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5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5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5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5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5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5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5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5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5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5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5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5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5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5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5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5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5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5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5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5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5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5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5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2006-09-16T00:00:00Z</dcterms:created>
  <dcterms:modified xsi:type="dcterms:W3CDTF">2026-06-05T11:47:57Z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