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PER FRANCESCA\CONTRATTAZIONE\INFORMAZIONE SUCCESSIVA\TABELLE AGGREGATE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1" l="1"/>
  <c r="D88" i="1"/>
  <c r="D83" i="1"/>
  <c r="C36" i="1"/>
  <c r="B36" i="1"/>
  <c r="B21" i="1"/>
  <c r="C69" i="1" l="1"/>
  <c r="D46" i="1" l="1"/>
  <c r="D45" i="1"/>
  <c r="D35" i="1"/>
  <c r="D34" i="1"/>
  <c r="D33" i="1"/>
  <c r="D32" i="1"/>
  <c r="D30" i="1"/>
  <c r="D29" i="1"/>
  <c r="D28" i="1"/>
  <c r="D27" i="1"/>
  <c r="D26" i="1"/>
  <c r="D15" i="1"/>
  <c r="D14" i="1"/>
  <c r="D13" i="1"/>
  <c r="D12" i="1"/>
  <c r="D11" i="1"/>
  <c r="D10" i="1"/>
  <c r="D9" i="1"/>
  <c r="D8" i="1"/>
  <c r="D7" i="1"/>
  <c r="D6" i="1"/>
  <c r="D5" i="1"/>
  <c r="D4" i="1"/>
  <c r="D20" i="1"/>
  <c r="D19" i="1"/>
  <c r="D18" i="1"/>
  <c r="D17" i="1"/>
  <c r="D16" i="1"/>
  <c r="D73" i="1"/>
  <c r="B68" i="1"/>
  <c r="D68" i="1" s="1"/>
  <c r="B67" i="1"/>
  <c r="D67" i="1" s="1"/>
  <c r="B66" i="1"/>
  <c r="D66" i="1" s="1"/>
  <c r="B65" i="1"/>
  <c r="D65" i="1" s="1"/>
  <c r="B64" i="1"/>
  <c r="D64" i="1" s="1"/>
  <c r="B58" i="1"/>
  <c r="D58" i="1" s="1"/>
  <c r="B57" i="1"/>
  <c r="D57" i="1" s="1"/>
  <c r="B56" i="1"/>
  <c r="D56" i="1" s="1"/>
  <c r="B55" i="1"/>
  <c r="D55" i="1" s="1"/>
  <c r="D59" i="1" s="1"/>
  <c r="B48" i="1"/>
  <c r="D48" i="1" s="1"/>
  <c r="B47" i="1"/>
  <c r="D47" i="1" s="1"/>
  <c r="B49" i="1"/>
  <c r="D49" i="1" s="1"/>
  <c r="B44" i="1"/>
  <c r="D44" i="1" s="1"/>
  <c r="B43" i="1"/>
  <c r="D43" i="1" s="1"/>
  <c r="B42" i="1"/>
  <c r="B50" i="1"/>
  <c r="D50" i="1" s="1"/>
  <c r="D69" i="1" l="1"/>
  <c r="D36" i="1"/>
  <c r="D42" i="1"/>
  <c r="D51" i="1" s="1"/>
  <c r="B51" i="1"/>
  <c r="B69" i="1"/>
  <c r="C59" i="1"/>
  <c r="B59" i="1"/>
  <c r="C51" i="1"/>
  <c r="D21" i="1"/>
  <c r="C21" i="1"/>
</calcChain>
</file>

<file path=xl/sharedStrings.xml><?xml version="1.0" encoding="utf-8"?>
<sst xmlns="http://schemas.openxmlformats.org/spreadsheetml/2006/main" count="109" uniqueCount="65">
  <si>
    <t>PERSONALE DOCENTE</t>
  </si>
  <si>
    <t>ATTIVITA’</t>
  </si>
  <si>
    <t>SOMMA CONTRATTATA</t>
  </si>
  <si>
    <t>SOMMA PAGATA</t>
  </si>
  <si>
    <t>Funzioni strumentali al POF</t>
  </si>
  <si>
    <t>Collaboratori dirigente scolastico</t>
  </si>
  <si>
    <t>Responsabili di sedi associate</t>
  </si>
  <si>
    <t>Responsabili di dipartimento</t>
  </si>
  <si>
    <t>Gruppo N.I.V. (Nucleo interno autovalutazione)</t>
  </si>
  <si>
    <t>Commissione orario e calendario scolastico</t>
  </si>
  <si>
    <t>Commissione predisposizione documenti e P.F.I.</t>
  </si>
  <si>
    <t>TOTALI</t>
  </si>
  <si>
    <t xml:space="preserve">PROGETTI </t>
  </si>
  <si>
    <t>PERSONALE ATA</t>
  </si>
  <si>
    <t>ASSISTENTI AMMINISTRATIVI</t>
  </si>
  <si>
    <t>Gestione straordinario e recuperi del personale</t>
  </si>
  <si>
    <t>Gestione diplomi</t>
  </si>
  <si>
    <t>Pratiche di ricostruzione di carriera</t>
  </si>
  <si>
    <t>COLLABORATORI SCOLASTICI</t>
  </si>
  <si>
    <t>INCARICHI SPECIFICI</t>
  </si>
  <si>
    <t xml:space="preserve">Gestione adempimenti privacy e rapporti con relative figure di sistema (DPO, Responsabile trattamento dati, ecc.)  </t>
  </si>
  <si>
    <t>Comm.ne Area 4: supporto agli studenti-orientamento e continuità</t>
  </si>
  <si>
    <t>Coordinatori gruppi di livello</t>
  </si>
  <si>
    <t>Tutor docenti neo-immessi</t>
  </si>
  <si>
    <t>DIFFERENZA</t>
  </si>
  <si>
    <t>Ore di straordinario AA</t>
  </si>
  <si>
    <t>Ore straordinario collaboratori scolastici</t>
  </si>
  <si>
    <t>Comm.ne Area 3: gestione registro elettronico e attività connesse all'uso didattico dello stesso</t>
  </si>
  <si>
    <t>Comm.ne Area 1: adeguamento-monitoraggio e gestione PTOF</t>
  </si>
  <si>
    <t>Comm.ne Area 6: raccordo e continuità tra alfabetizzaz. e primo periodo didattico</t>
  </si>
  <si>
    <t>Comm.ne educaz. Civica</t>
  </si>
  <si>
    <t>Commissione progetti Erasmus</t>
  </si>
  <si>
    <t>VITTORIA: Viviamo Vittoria</t>
  </si>
  <si>
    <t>COMISO: Un mondo in musica</t>
  </si>
  <si>
    <t>CHIARAMONTE G.: Sede in rete 2024/2025</t>
  </si>
  <si>
    <t>RAGUSA: Viaggio negli Iblei, tra arte e storia</t>
  </si>
  <si>
    <t>RAGUSA sede carceraria: Sguardi e dintorni</t>
  </si>
  <si>
    <t>MODICA/SCICLI: S.O.S. Terra, educhiamoci al futuro</t>
  </si>
  <si>
    <t>ISPICA/POZZALLO: Il territorio e la sostenibilità</t>
  </si>
  <si>
    <t>SANTA CROCE: EuDoRa, stare bene a S. Croce C.</t>
  </si>
  <si>
    <t>ACATE: Il mio viaggio</t>
  </si>
  <si>
    <t>Intensificazione per disponibilità servizio in sede amm.va</t>
  </si>
  <si>
    <t>Gestione magazzino e inventario</t>
  </si>
  <si>
    <t>Collaborazione procedure negoziali e selezione del personale</t>
  </si>
  <si>
    <t>Gestione PagoPA</t>
  </si>
  <si>
    <t>Sostituzione colleghi assenti (spostamenti da una sede all'altra)</t>
  </si>
  <si>
    <t>Gestione utenza</t>
  </si>
  <si>
    <t>Supporto attività didattica e amm.va</t>
  </si>
  <si>
    <t>Vicario DSGA</t>
  </si>
  <si>
    <t>Gestione Sicurezza del personale e rapporti con relative figure di sistema (RSPP, Med.Comp, RLS e figure di sistema)</t>
  </si>
  <si>
    <t xml:space="preserve">Procedure passweb per pratiche di pensione </t>
  </si>
  <si>
    <t>Front-office e gestione utenza della sede più complessa della provincia</t>
  </si>
  <si>
    <t>Supporto operativo all’att. Amm.va della sede centrale e di Vittoria</t>
  </si>
  <si>
    <t>AREA A RISCHIO</t>
  </si>
  <si>
    <t>Progetto "Area a rischio" sedi di Ispica, Modica e Scicli</t>
  </si>
  <si>
    <t>Team innovazione Area 2</t>
  </si>
  <si>
    <t>Comm.ne area 5: progetti e rapporti con Enti esterni (Erasmus)</t>
  </si>
  <si>
    <t>INDENNITA' DI AMMINISTRAZIONE</t>
  </si>
  <si>
    <t>ORE ECCEDENTI</t>
  </si>
  <si>
    <t>Ore eccedenti per la sostituzione dei colleghi assenti</t>
  </si>
  <si>
    <t>Indennità di direzione al DSGA e al suo sostituto</t>
  </si>
  <si>
    <t>N. UNITÁ</t>
  </si>
  <si>
    <t>INTENSIFICAZIONE</t>
  </si>
  <si>
    <t>PROGETTO</t>
  </si>
  <si>
    <t>Pratiche di quiescenza, buonuscita, TFR, piccolo prestito e cessione del quinto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</si>
</sst>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  <font>
      <b/>
      <sz val="3"/>
      <color theme="1"/>
      <name val="Verdana"/>
      <family val="2"/>
    </font>
    <font>
      <b/>
      <sz val="5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2" fontId="3" fillId="3" borderId="9" xfId="0" applyNumberFormat="1" applyFont="1" applyFill="1" applyBorder="1" applyAlignment="1">
      <alignment horizontal="right" vertical="center" wrapText="1"/>
    </xf>
    <xf numFmtId="2" fontId="3" fillId="3" borderId="10" xfId="0" applyNumberFormat="1" applyFont="1" applyFill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D48" sqref="D48"/>
    </sheetView>
  </sheetViews>
  <sheetFormatPr defaultRowHeight="15" x14ac:dyDescent="0.25"/>
  <cols>
    <col min="1" max="1" width="32.140625" customWidth="1"/>
    <col min="2" max="2" width="26.28515625" customWidth="1"/>
    <col min="3" max="3" width="25.7109375" customWidth="1"/>
    <col min="4" max="4" width="14.7109375" customWidth="1"/>
    <col min="8" max="8" width="10.140625" bestFit="1" customWidth="1"/>
  </cols>
  <sheetData>
    <row r="1" spans="1:9" x14ac:dyDescent="0.25">
      <c r="A1" s="52" t="s">
        <v>0</v>
      </c>
      <c r="B1" s="52"/>
      <c r="C1" s="52"/>
      <c r="D1" s="52"/>
      <c r="E1" s="52"/>
    </row>
    <row r="2" spans="1:9" ht="15.75" thickBot="1" x14ac:dyDescent="0.3">
      <c r="A2" s="2"/>
    </row>
    <row r="3" spans="1:9" ht="23.25" thickBot="1" x14ac:dyDescent="0.3">
      <c r="A3" s="3" t="s">
        <v>1</v>
      </c>
      <c r="B3" s="4" t="s">
        <v>2</v>
      </c>
      <c r="C3" s="4" t="s">
        <v>3</v>
      </c>
      <c r="D3" s="4" t="s">
        <v>24</v>
      </c>
      <c r="E3" s="38" t="s">
        <v>61</v>
      </c>
      <c r="H3" s="45"/>
    </row>
    <row r="4" spans="1:9" ht="26.45" customHeight="1" thickBot="1" x14ac:dyDescent="0.3">
      <c r="A4" s="5" t="s">
        <v>4</v>
      </c>
      <c r="B4" s="6">
        <v>7295.75</v>
      </c>
      <c r="C4" s="7">
        <v>7295.75</v>
      </c>
      <c r="D4" s="6">
        <f t="shared" ref="D4:D15" si="0">(B4-C4)</f>
        <v>0</v>
      </c>
      <c r="E4" s="42">
        <v>6</v>
      </c>
    </row>
    <row r="5" spans="1:9" ht="28.9" customHeight="1" thickBot="1" x14ac:dyDescent="0.3">
      <c r="A5" s="5" t="s">
        <v>5</v>
      </c>
      <c r="B5" s="6">
        <v>4620</v>
      </c>
      <c r="C5" s="6">
        <v>4620</v>
      </c>
      <c r="D5" s="6">
        <f t="shared" si="0"/>
        <v>0</v>
      </c>
      <c r="E5" s="42">
        <v>2</v>
      </c>
      <c r="F5" s="34"/>
      <c r="G5" s="34"/>
      <c r="H5" s="35"/>
    </row>
    <row r="6" spans="1:9" ht="26.45" customHeight="1" thickBot="1" x14ac:dyDescent="0.3">
      <c r="A6" s="5" t="s">
        <v>6</v>
      </c>
      <c r="B6" s="6">
        <v>6063.75</v>
      </c>
      <c r="C6" s="6">
        <v>6063.75</v>
      </c>
      <c r="D6" s="6">
        <f t="shared" si="0"/>
        <v>0</v>
      </c>
      <c r="E6" s="42">
        <v>11</v>
      </c>
      <c r="F6" s="34"/>
      <c r="G6" s="34"/>
      <c r="H6" s="34"/>
      <c r="I6" s="35"/>
    </row>
    <row r="7" spans="1:9" ht="24" customHeight="1" thickBot="1" x14ac:dyDescent="0.3">
      <c r="A7" s="5" t="s">
        <v>7</v>
      </c>
      <c r="B7" s="27">
        <v>770</v>
      </c>
      <c r="C7" s="27">
        <v>770</v>
      </c>
      <c r="D7" s="6">
        <f t="shared" si="0"/>
        <v>0</v>
      </c>
      <c r="E7" s="42">
        <v>4</v>
      </c>
      <c r="F7" s="34"/>
      <c r="G7" s="34"/>
      <c r="H7" s="35"/>
    </row>
    <row r="8" spans="1:9" ht="24" customHeight="1" thickBot="1" x14ac:dyDescent="0.3">
      <c r="A8" s="5" t="s">
        <v>22</v>
      </c>
      <c r="B8" s="27">
        <v>3580.5</v>
      </c>
      <c r="C8" s="6">
        <v>3580.5</v>
      </c>
      <c r="D8" s="6">
        <f t="shared" si="0"/>
        <v>0</v>
      </c>
      <c r="E8" s="42">
        <v>15</v>
      </c>
      <c r="F8" s="34"/>
      <c r="G8" s="34"/>
      <c r="H8" s="35"/>
    </row>
    <row r="9" spans="1:9" ht="40.9" customHeight="1" thickBot="1" x14ac:dyDescent="0.3">
      <c r="A9" s="5" t="s">
        <v>28</v>
      </c>
      <c r="B9" s="27">
        <v>539</v>
      </c>
      <c r="C9" s="27">
        <v>539</v>
      </c>
      <c r="D9" s="6">
        <f t="shared" si="0"/>
        <v>0</v>
      </c>
      <c r="E9" s="42">
        <v>2</v>
      </c>
      <c r="F9" s="34"/>
      <c r="G9" s="34"/>
      <c r="H9" s="35"/>
    </row>
    <row r="10" spans="1:9" ht="25.5" customHeight="1" thickBot="1" x14ac:dyDescent="0.3">
      <c r="A10" s="5" t="s">
        <v>55</v>
      </c>
      <c r="B10" s="27">
        <v>0</v>
      </c>
      <c r="C10" s="6">
        <v>1078</v>
      </c>
      <c r="D10" s="6">
        <f t="shared" si="0"/>
        <v>-1078</v>
      </c>
      <c r="E10" s="42">
        <v>4</v>
      </c>
      <c r="F10" s="34"/>
      <c r="G10" s="34"/>
      <c r="H10" s="35"/>
    </row>
    <row r="11" spans="1:9" ht="45.75" thickBot="1" x14ac:dyDescent="0.3">
      <c r="A11" s="5" t="s">
        <v>27</v>
      </c>
      <c r="B11" s="27">
        <v>385</v>
      </c>
      <c r="C11" s="27">
        <v>385</v>
      </c>
      <c r="D11" s="6">
        <f t="shared" si="0"/>
        <v>0</v>
      </c>
      <c r="E11" s="42">
        <v>2</v>
      </c>
      <c r="F11" s="34"/>
      <c r="G11" s="34"/>
      <c r="H11" s="35"/>
    </row>
    <row r="12" spans="1:9" ht="31.9" customHeight="1" thickBot="1" x14ac:dyDescent="0.3">
      <c r="A12" s="5" t="s">
        <v>21</v>
      </c>
      <c r="B12" s="27">
        <v>539</v>
      </c>
      <c r="C12" s="27">
        <v>539</v>
      </c>
      <c r="D12" s="6">
        <f t="shared" si="0"/>
        <v>0</v>
      </c>
      <c r="E12" s="42">
        <v>2</v>
      </c>
      <c r="F12" s="34"/>
      <c r="G12" s="34"/>
      <c r="H12" s="35"/>
    </row>
    <row r="13" spans="1:9" ht="34.5" thickBot="1" x14ac:dyDescent="0.3">
      <c r="A13" s="5" t="s">
        <v>56</v>
      </c>
      <c r="B13" s="27">
        <v>539</v>
      </c>
      <c r="C13" s="27">
        <v>462</v>
      </c>
      <c r="D13" s="6">
        <f t="shared" si="0"/>
        <v>77</v>
      </c>
      <c r="E13" s="42">
        <v>2</v>
      </c>
      <c r="F13" s="34"/>
      <c r="G13" s="34"/>
      <c r="H13" s="35"/>
    </row>
    <row r="14" spans="1:9" ht="34.5" thickBot="1" x14ac:dyDescent="0.3">
      <c r="A14" s="5" t="s">
        <v>29</v>
      </c>
      <c r="B14" s="27">
        <v>385</v>
      </c>
      <c r="C14" s="27">
        <v>385</v>
      </c>
      <c r="D14" s="6">
        <f t="shared" si="0"/>
        <v>0</v>
      </c>
      <c r="E14" s="42">
        <v>2</v>
      </c>
      <c r="F14" s="34"/>
      <c r="G14" s="34"/>
      <c r="H14" s="35"/>
    </row>
    <row r="15" spans="1:9" ht="15.75" thickBot="1" x14ac:dyDescent="0.3">
      <c r="A15" s="5" t="s">
        <v>30</v>
      </c>
      <c r="B15" s="27">
        <v>770</v>
      </c>
      <c r="C15" s="27">
        <v>770</v>
      </c>
      <c r="D15" s="6">
        <f t="shared" si="0"/>
        <v>0</v>
      </c>
      <c r="E15" s="42">
        <v>4</v>
      </c>
      <c r="F15" s="34"/>
      <c r="G15" s="34"/>
      <c r="H15" s="35"/>
    </row>
    <row r="16" spans="1:9" ht="27" customHeight="1" thickBot="1" x14ac:dyDescent="0.3">
      <c r="A16" s="5" t="s">
        <v>8</v>
      </c>
      <c r="B16" s="6">
        <v>1232</v>
      </c>
      <c r="C16" s="6">
        <v>1232</v>
      </c>
      <c r="D16" s="6">
        <f>(B16-C16)</f>
        <v>0</v>
      </c>
      <c r="E16" s="42">
        <v>8</v>
      </c>
      <c r="F16" s="34"/>
      <c r="G16" s="34"/>
      <c r="H16" s="35"/>
    </row>
    <row r="17" spans="1:8" ht="29.25" customHeight="1" thickBot="1" x14ac:dyDescent="0.3">
      <c r="A17" s="5" t="s">
        <v>9</v>
      </c>
      <c r="B17" s="27">
        <v>808.5</v>
      </c>
      <c r="C17" s="27">
        <v>808.5</v>
      </c>
      <c r="D17" s="6">
        <f t="shared" ref="D17:D20" si="1">(B17-C17)</f>
        <v>0</v>
      </c>
      <c r="E17" s="42">
        <v>3</v>
      </c>
      <c r="F17" s="34"/>
      <c r="G17" s="34"/>
      <c r="H17" s="35"/>
    </row>
    <row r="18" spans="1:8" ht="29.25" customHeight="1" thickBot="1" x14ac:dyDescent="0.3">
      <c r="A18" s="5" t="s">
        <v>10</v>
      </c>
      <c r="B18" s="27">
        <v>770</v>
      </c>
      <c r="C18" s="27">
        <v>770</v>
      </c>
      <c r="D18" s="6">
        <f t="shared" si="1"/>
        <v>0</v>
      </c>
      <c r="E18" s="42">
        <v>4</v>
      </c>
    </row>
    <row r="19" spans="1:8" ht="21" customHeight="1" thickBot="1" x14ac:dyDescent="0.3">
      <c r="A19" s="5" t="s">
        <v>31</v>
      </c>
      <c r="B19" s="27">
        <v>693</v>
      </c>
      <c r="C19" s="6">
        <v>0</v>
      </c>
      <c r="D19" s="6">
        <f t="shared" si="1"/>
        <v>693</v>
      </c>
      <c r="E19" s="42">
        <v>0</v>
      </c>
    </row>
    <row r="20" spans="1:8" ht="18" customHeight="1" thickBot="1" x14ac:dyDescent="0.3">
      <c r="A20" s="5" t="s">
        <v>23</v>
      </c>
      <c r="B20" s="27">
        <v>96.25</v>
      </c>
      <c r="C20" s="8">
        <v>96.25</v>
      </c>
      <c r="D20" s="6">
        <f t="shared" si="1"/>
        <v>0</v>
      </c>
      <c r="E20" s="42">
        <v>1</v>
      </c>
    </row>
    <row r="21" spans="1:8" ht="15.75" thickBot="1" x14ac:dyDescent="0.3">
      <c r="A21" s="9" t="s">
        <v>11</v>
      </c>
      <c r="B21" s="20">
        <f>SUM(B4:B20)</f>
        <v>29086.75</v>
      </c>
      <c r="C21" s="20">
        <f>SUM(C4:C20)</f>
        <v>29394.75</v>
      </c>
      <c r="D21" s="20">
        <f>SUM(D4:D20)</f>
        <v>-308</v>
      </c>
    </row>
    <row r="22" spans="1:8" x14ac:dyDescent="0.25">
      <c r="A22" s="10"/>
    </row>
    <row r="23" spans="1:8" x14ac:dyDescent="0.25">
      <c r="A23" s="53" t="s">
        <v>12</v>
      </c>
      <c r="B23" s="53"/>
      <c r="C23" s="53"/>
      <c r="D23" s="53"/>
    </row>
    <row r="24" spans="1:8" ht="15.75" thickBot="1" x14ac:dyDescent="0.3">
      <c r="A24" s="11"/>
    </row>
    <row r="25" spans="1:8" ht="23.25" thickBot="1" x14ac:dyDescent="0.3">
      <c r="A25" s="3" t="s">
        <v>63</v>
      </c>
      <c r="B25" s="4" t="s">
        <v>2</v>
      </c>
      <c r="C25" s="4" t="s">
        <v>3</v>
      </c>
      <c r="D25" s="21" t="s">
        <v>24</v>
      </c>
      <c r="E25" s="39" t="s">
        <v>61</v>
      </c>
    </row>
    <row r="26" spans="1:8" ht="24.6" customHeight="1" thickBot="1" x14ac:dyDescent="0.3">
      <c r="A26" s="5" t="s">
        <v>33</v>
      </c>
      <c r="B26" s="12">
        <v>1540</v>
      </c>
      <c r="C26" s="6">
        <v>1540</v>
      </c>
      <c r="D26" s="6">
        <f t="shared" ref="D26:D35" si="2">(B26-C26)</f>
        <v>0</v>
      </c>
      <c r="E26" s="42">
        <v>8</v>
      </c>
    </row>
    <row r="27" spans="1:8" ht="23.25" customHeight="1" thickBot="1" x14ac:dyDescent="0.3">
      <c r="A27" s="13" t="s">
        <v>32</v>
      </c>
      <c r="B27" s="12">
        <v>1732.5</v>
      </c>
      <c r="C27" s="12">
        <v>1732.5</v>
      </c>
      <c r="D27" s="6">
        <f t="shared" si="2"/>
        <v>0</v>
      </c>
      <c r="E27" s="42">
        <v>9</v>
      </c>
    </row>
    <row r="28" spans="1:8" ht="33" customHeight="1" thickBot="1" x14ac:dyDescent="0.3">
      <c r="A28" s="14" t="s">
        <v>34</v>
      </c>
      <c r="B28" s="12">
        <v>962.5</v>
      </c>
      <c r="C28" s="27">
        <v>962.5</v>
      </c>
      <c r="D28" s="6">
        <f t="shared" si="2"/>
        <v>0</v>
      </c>
      <c r="E28" s="42">
        <v>5</v>
      </c>
    </row>
    <row r="29" spans="1:8" ht="30.6" customHeight="1" thickBot="1" x14ac:dyDescent="0.3">
      <c r="A29" s="5" t="s">
        <v>35</v>
      </c>
      <c r="B29" s="12">
        <v>1925</v>
      </c>
      <c r="C29" s="6">
        <v>1925</v>
      </c>
      <c r="D29" s="6">
        <f t="shared" si="2"/>
        <v>0</v>
      </c>
      <c r="E29" s="42">
        <v>10</v>
      </c>
    </row>
    <row r="30" spans="1:8" x14ac:dyDescent="0.25">
      <c r="A30" s="54" t="s">
        <v>36</v>
      </c>
      <c r="B30" s="56">
        <v>385</v>
      </c>
      <c r="C30" s="58">
        <v>385</v>
      </c>
      <c r="D30" s="60">
        <f t="shared" si="2"/>
        <v>0</v>
      </c>
      <c r="E30" s="46">
        <v>2</v>
      </c>
    </row>
    <row r="31" spans="1:8" ht="15.75" thickBot="1" x14ac:dyDescent="0.3">
      <c r="A31" s="55"/>
      <c r="B31" s="57"/>
      <c r="C31" s="59"/>
      <c r="D31" s="61"/>
      <c r="E31" s="47"/>
    </row>
    <row r="32" spans="1:8" ht="23.25" thickBot="1" x14ac:dyDescent="0.3">
      <c r="A32" s="5" t="s">
        <v>37</v>
      </c>
      <c r="B32" s="12">
        <v>1540</v>
      </c>
      <c r="C32" s="6">
        <v>1540</v>
      </c>
      <c r="D32" s="6">
        <f t="shared" si="2"/>
        <v>0</v>
      </c>
      <c r="E32" s="42">
        <v>8</v>
      </c>
    </row>
    <row r="33" spans="1:5" ht="23.25" thickBot="1" x14ac:dyDescent="0.3">
      <c r="A33" s="5" t="s">
        <v>38</v>
      </c>
      <c r="B33" s="12">
        <v>1347.5</v>
      </c>
      <c r="C33" s="6">
        <v>1347.5</v>
      </c>
      <c r="D33" s="6">
        <f t="shared" si="2"/>
        <v>0</v>
      </c>
      <c r="E33" s="42">
        <v>7</v>
      </c>
    </row>
    <row r="34" spans="1:5" ht="30.6" customHeight="1" thickBot="1" x14ac:dyDescent="0.3">
      <c r="A34" s="5" t="s">
        <v>39</v>
      </c>
      <c r="B34" s="12">
        <v>770</v>
      </c>
      <c r="C34" s="6">
        <v>770</v>
      </c>
      <c r="D34" s="6">
        <f t="shared" si="2"/>
        <v>0</v>
      </c>
      <c r="E34" s="42">
        <v>4</v>
      </c>
    </row>
    <row r="35" spans="1:5" ht="15.75" thickBot="1" x14ac:dyDescent="0.3">
      <c r="A35" s="5" t="s">
        <v>40</v>
      </c>
      <c r="B35" s="12">
        <v>577.5</v>
      </c>
      <c r="C35" s="6">
        <v>770</v>
      </c>
      <c r="D35" s="6">
        <f t="shared" si="2"/>
        <v>-192.5</v>
      </c>
      <c r="E35" s="42">
        <v>4</v>
      </c>
    </row>
    <row r="36" spans="1:5" ht="15.75" thickBot="1" x14ac:dyDescent="0.3">
      <c r="A36" s="9" t="s">
        <v>11</v>
      </c>
      <c r="B36" s="20">
        <f>SUM(B26:B35)</f>
        <v>10780</v>
      </c>
      <c r="C36" s="20">
        <f>SUM(C26:C35)</f>
        <v>10972.5</v>
      </c>
      <c r="D36" s="28">
        <f>SUM(D26:D35)</f>
        <v>-192.5</v>
      </c>
    </row>
    <row r="37" spans="1:5" ht="15.75" x14ac:dyDescent="0.25">
      <c r="A37" s="1"/>
    </row>
    <row r="38" spans="1:5" x14ac:dyDescent="0.25">
      <c r="A38" s="52" t="s">
        <v>13</v>
      </c>
      <c r="B38" s="52"/>
      <c r="C38" s="52"/>
      <c r="D38" s="52"/>
      <c r="E38" s="52"/>
    </row>
    <row r="39" spans="1:5" x14ac:dyDescent="0.25">
      <c r="A39" s="51" t="s">
        <v>62</v>
      </c>
      <c r="B39" s="51"/>
      <c r="C39" s="51"/>
      <c r="D39" s="51"/>
      <c r="E39" s="51"/>
    </row>
    <row r="40" spans="1:5" ht="15.75" thickBot="1" x14ac:dyDescent="0.3">
      <c r="A40" s="48" t="s">
        <v>14</v>
      </c>
      <c r="B40" s="49"/>
      <c r="C40" s="49"/>
      <c r="D40" s="49"/>
      <c r="E40" s="50"/>
    </row>
    <row r="41" spans="1:5" ht="23.25" thickBot="1" x14ac:dyDescent="0.3">
      <c r="A41" s="15" t="s">
        <v>1</v>
      </c>
      <c r="B41" s="16" t="s">
        <v>2</v>
      </c>
      <c r="C41" s="16" t="s">
        <v>3</v>
      </c>
      <c r="D41" s="21" t="s">
        <v>24</v>
      </c>
      <c r="E41" s="39" t="s">
        <v>61</v>
      </c>
    </row>
    <row r="42" spans="1:5" ht="34.9" customHeight="1" thickBot="1" x14ac:dyDescent="0.3">
      <c r="A42" s="17" t="s">
        <v>15</v>
      </c>
      <c r="B42" s="27">
        <f>(25*15.95)</f>
        <v>398.75</v>
      </c>
      <c r="C42" s="27">
        <v>398.75</v>
      </c>
      <c r="D42" s="6">
        <f t="shared" ref="D42:D50" si="3">(B42-C42)</f>
        <v>0</v>
      </c>
      <c r="E42" s="42">
        <v>1</v>
      </c>
    </row>
    <row r="43" spans="1:5" ht="15.75" thickBot="1" x14ac:dyDescent="0.3">
      <c r="A43" s="17" t="s">
        <v>42</v>
      </c>
      <c r="B43" s="27">
        <f>(40*15.95)</f>
        <v>638</v>
      </c>
      <c r="C43" s="27">
        <v>638</v>
      </c>
      <c r="D43" s="6">
        <f t="shared" si="3"/>
        <v>0</v>
      </c>
      <c r="E43" s="42">
        <v>2</v>
      </c>
    </row>
    <row r="44" spans="1:5" ht="41.45" customHeight="1" thickBot="1" x14ac:dyDescent="0.3">
      <c r="A44" s="18" t="s">
        <v>43</v>
      </c>
      <c r="B44" s="27">
        <f>(60*15.95)</f>
        <v>957</v>
      </c>
      <c r="C44" s="27">
        <v>957</v>
      </c>
      <c r="D44" s="6">
        <f t="shared" si="3"/>
        <v>0</v>
      </c>
      <c r="E44" s="42">
        <v>2</v>
      </c>
    </row>
    <row r="45" spans="1:5" ht="29.45" customHeight="1" thickBot="1" x14ac:dyDescent="0.3">
      <c r="A45" s="17" t="s">
        <v>41</v>
      </c>
      <c r="B45" s="6">
        <v>1595</v>
      </c>
      <c r="C45" s="6">
        <v>1595</v>
      </c>
      <c r="D45" s="6">
        <f t="shared" si="3"/>
        <v>0</v>
      </c>
      <c r="E45" s="42">
        <v>4</v>
      </c>
    </row>
    <row r="46" spans="1:5" ht="15.75" thickBot="1" x14ac:dyDescent="0.3">
      <c r="A46" s="17" t="s">
        <v>16</v>
      </c>
      <c r="B46" s="27">
        <v>159.5</v>
      </c>
      <c r="C46" s="29">
        <v>159.5</v>
      </c>
      <c r="D46" s="6">
        <f t="shared" si="3"/>
        <v>0</v>
      </c>
      <c r="E46" s="42">
        <v>1</v>
      </c>
    </row>
    <row r="47" spans="1:5" ht="23.25" thickBot="1" x14ac:dyDescent="0.3">
      <c r="A47" s="17" t="s">
        <v>17</v>
      </c>
      <c r="B47" s="27">
        <f>(20*15.95)</f>
        <v>319</v>
      </c>
      <c r="C47" s="27">
        <v>319</v>
      </c>
      <c r="D47" s="6">
        <f t="shared" si="3"/>
        <v>0</v>
      </c>
      <c r="E47" s="42">
        <v>1</v>
      </c>
    </row>
    <row r="48" spans="1:5" ht="33" customHeight="1" thickBot="1" x14ac:dyDescent="0.3">
      <c r="A48" s="17" t="s">
        <v>64</v>
      </c>
      <c r="B48" s="27">
        <f>(20*15.95)</f>
        <v>319</v>
      </c>
      <c r="C48" s="27">
        <v>957</v>
      </c>
      <c r="D48" s="6">
        <f t="shared" si="3"/>
        <v>-638</v>
      </c>
      <c r="E48" s="42">
        <v>2</v>
      </c>
    </row>
    <row r="49" spans="1:5" ht="15.75" thickBot="1" x14ac:dyDescent="0.3">
      <c r="A49" s="18" t="s">
        <v>44</v>
      </c>
      <c r="B49" s="27">
        <f>(15*15.95)</f>
        <v>239.25</v>
      </c>
      <c r="C49" s="27">
        <v>239.25</v>
      </c>
      <c r="D49" s="6">
        <f t="shared" si="3"/>
        <v>0</v>
      </c>
      <c r="E49" s="42">
        <v>1</v>
      </c>
    </row>
    <row r="50" spans="1:5" ht="15.75" thickBot="1" x14ac:dyDescent="0.3">
      <c r="A50" s="18" t="s">
        <v>25</v>
      </c>
      <c r="B50" s="6">
        <f>(108*15.95)</f>
        <v>1722.6</v>
      </c>
      <c r="C50" s="6">
        <v>957</v>
      </c>
      <c r="D50" s="6">
        <f t="shared" si="3"/>
        <v>765.59999999999991</v>
      </c>
      <c r="E50" s="42">
        <v>2</v>
      </c>
    </row>
    <row r="51" spans="1:5" ht="15.75" thickBot="1" x14ac:dyDescent="0.3">
      <c r="A51" s="19" t="s">
        <v>11</v>
      </c>
      <c r="B51" s="20">
        <f>SUM(B42:B50)</f>
        <v>6348.1</v>
      </c>
      <c r="C51" s="20">
        <f>SUM(C42:C50)</f>
        <v>6220.5</v>
      </c>
      <c r="D51" s="20">
        <f>SUM(D42:D50)</f>
        <v>127.59999999999991</v>
      </c>
    </row>
    <row r="52" spans="1:5" x14ac:dyDescent="0.25">
      <c r="A52" s="22"/>
    </row>
    <row r="53" spans="1:5" ht="15.75" thickBot="1" x14ac:dyDescent="0.3">
      <c r="A53" s="48" t="s">
        <v>18</v>
      </c>
      <c r="B53" s="49"/>
      <c r="C53" s="49"/>
      <c r="D53" s="49"/>
      <c r="E53" s="49"/>
    </row>
    <row r="54" spans="1:5" ht="23.25" thickBot="1" x14ac:dyDescent="0.3">
      <c r="A54" s="15" t="s">
        <v>1</v>
      </c>
      <c r="B54" s="16" t="s">
        <v>2</v>
      </c>
      <c r="C54" s="16" t="s">
        <v>3</v>
      </c>
      <c r="D54" s="21" t="s">
        <v>24</v>
      </c>
      <c r="E54" s="39" t="s">
        <v>61</v>
      </c>
    </row>
    <row r="55" spans="1:5" ht="34.5" thickBot="1" x14ac:dyDescent="0.3">
      <c r="A55" s="17" t="s">
        <v>45</v>
      </c>
      <c r="B55" s="27">
        <f>(60*13.75)</f>
        <v>825</v>
      </c>
      <c r="C55" s="6">
        <v>825</v>
      </c>
      <c r="D55" s="6">
        <f t="shared" ref="D55:D58" si="4">(B55-C55)</f>
        <v>0</v>
      </c>
      <c r="E55" s="42">
        <v>3</v>
      </c>
    </row>
    <row r="56" spans="1:5" ht="15.75" thickBot="1" x14ac:dyDescent="0.3">
      <c r="A56" s="17" t="s">
        <v>46</v>
      </c>
      <c r="B56" s="6">
        <f>(180*13.75)</f>
        <v>2475</v>
      </c>
      <c r="C56" s="6">
        <v>2475</v>
      </c>
      <c r="D56" s="6">
        <f t="shared" si="4"/>
        <v>0</v>
      </c>
      <c r="E56" s="42">
        <v>7</v>
      </c>
    </row>
    <row r="57" spans="1:5" ht="23.25" thickBot="1" x14ac:dyDescent="0.3">
      <c r="A57" s="17" t="s">
        <v>26</v>
      </c>
      <c r="B57" s="6">
        <f>(150*13.75)</f>
        <v>2062.5</v>
      </c>
      <c r="C57" s="27">
        <v>206.25</v>
      </c>
      <c r="D57" s="6">
        <f t="shared" si="4"/>
        <v>1856.25</v>
      </c>
      <c r="E57" s="42">
        <v>2</v>
      </c>
    </row>
    <row r="58" spans="1:5" ht="27.75" customHeight="1" thickBot="1" x14ac:dyDescent="0.3">
      <c r="A58" s="25" t="s">
        <v>47</v>
      </c>
      <c r="B58" s="6">
        <f>(114*13.75)</f>
        <v>1567.5</v>
      </c>
      <c r="C58" s="6">
        <v>1567.5</v>
      </c>
      <c r="D58" s="6">
        <f t="shared" si="4"/>
        <v>0</v>
      </c>
      <c r="E58" s="42">
        <v>6</v>
      </c>
    </row>
    <row r="59" spans="1:5" ht="15.75" thickBot="1" x14ac:dyDescent="0.3">
      <c r="A59" s="9" t="s">
        <v>11</v>
      </c>
      <c r="B59" s="20">
        <f>SUM(B55:B58)</f>
        <v>6930</v>
      </c>
      <c r="C59" s="20">
        <f>SUM(C55:C58)</f>
        <v>5073.75</v>
      </c>
      <c r="D59" s="20">
        <f>SUM(D55:D58)</f>
        <v>1856.25</v>
      </c>
    </row>
    <row r="60" spans="1:5" ht="15.75" x14ac:dyDescent="0.25">
      <c r="A60" s="1"/>
    </row>
    <row r="61" spans="1:5" x14ac:dyDescent="0.25">
      <c r="A61" s="51" t="s">
        <v>19</v>
      </c>
      <c r="B61" s="51"/>
      <c r="C61" s="51"/>
      <c r="D61" s="51"/>
      <c r="E61" s="51"/>
    </row>
    <row r="62" spans="1:5" ht="15.75" thickBot="1" x14ac:dyDescent="0.3">
      <c r="A62" s="62" t="s">
        <v>14</v>
      </c>
      <c r="B62" s="63"/>
      <c r="C62" s="63"/>
      <c r="D62" s="63"/>
      <c r="E62" s="63"/>
    </row>
    <row r="63" spans="1:5" ht="23.25" thickBot="1" x14ac:dyDescent="0.3">
      <c r="A63" s="23" t="s">
        <v>1</v>
      </c>
      <c r="B63" s="24" t="s">
        <v>2</v>
      </c>
      <c r="C63" s="24" t="s">
        <v>3</v>
      </c>
      <c r="D63" s="3" t="s">
        <v>24</v>
      </c>
      <c r="E63" s="39" t="s">
        <v>61</v>
      </c>
    </row>
    <row r="64" spans="1:5" ht="15.75" thickBot="1" x14ac:dyDescent="0.3">
      <c r="A64" s="41" t="s">
        <v>48</v>
      </c>
      <c r="B64" s="40">
        <f>(45*15.95)</f>
        <v>717.75</v>
      </c>
      <c r="C64" s="40">
        <v>717.75</v>
      </c>
      <c r="D64" s="6">
        <f t="shared" ref="D64:D68" si="5">(B64-C64)</f>
        <v>0</v>
      </c>
      <c r="E64" s="42">
        <v>1</v>
      </c>
    </row>
    <row r="65" spans="1:5" ht="45.75" thickBot="1" x14ac:dyDescent="0.3">
      <c r="A65" s="26" t="s">
        <v>20</v>
      </c>
      <c r="B65" s="30">
        <f>(30*15.95)</f>
        <v>478.5</v>
      </c>
      <c r="C65" s="30">
        <v>478.5</v>
      </c>
      <c r="D65" s="6">
        <f t="shared" si="5"/>
        <v>0</v>
      </c>
      <c r="E65" s="42">
        <v>1</v>
      </c>
    </row>
    <row r="66" spans="1:5" ht="45.75" thickBot="1" x14ac:dyDescent="0.3">
      <c r="A66" s="26" t="s">
        <v>49</v>
      </c>
      <c r="B66" s="30">
        <f>(30*15.95)</f>
        <v>478.5</v>
      </c>
      <c r="C66" s="30">
        <v>478.5</v>
      </c>
      <c r="D66" s="6">
        <f t="shared" si="5"/>
        <v>0</v>
      </c>
      <c r="E66" s="42">
        <v>1</v>
      </c>
    </row>
    <row r="67" spans="1:5" ht="30" customHeight="1" thickBot="1" x14ac:dyDescent="0.3">
      <c r="A67" s="26" t="s">
        <v>50</v>
      </c>
      <c r="B67" s="30">
        <f>(30*15.95)</f>
        <v>478.5</v>
      </c>
      <c r="C67" s="30">
        <v>478.5</v>
      </c>
      <c r="D67" s="6">
        <f t="shared" si="5"/>
        <v>0</v>
      </c>
      <c r="E67" s="42">
        <v>1</v>
      </c>
    </row>
    <row r="68" spans="1:5" ht="42" customHeight="1" thickBot="1" x14ac:dyDescent="0.3">
      <c r="A68" s="26" t="s">
        <v>51</v>
      </c>
      <c r="B68" s="30">
        <f>(15*15.95)</f>
        <v>239.25</v>
      </c>
      <c r="C68" s="30">
        <v>239.25</v>
      </c>
      <c r="D68" s="6">
        <f t="shared" si="5"/>
        <v>0</v>
      </c>
      <c r="E68" s="42">
        <v>1</v>
      </c>
    </row>
    <row r="69" spans="1:5" ht="15.75" thickBot="1" x14ac:dyDescent="0.3">
      <c r="A69" s="9" t="s">
        <v>11</v>
      </c>
      <c r="B69" s="20">
        <f>SUM(B64:B68)</f>
        <v>2392.5</v>
      </c>
      <c r="C69" s="20">
        <f>SUM(C64:C68)</f>
        <v>2392.5</v>
      </c>
      <c r="D69" s="36">
        <f>SUM(D64:D68)</f>
        <v>0</v>
      </c>
    </row>
    <row r="70" spans="1:5" x14ac:dyDescent="0.25">
      <c r="A70" s="43"/>
      <c r="B70" s="34"/>
      <c r="C70" s="44"/>
    </row>
    <row r="71" spans="1:5" ht="15.75" thickBot="1" x14ac:dyDescent="0.3">
      <c r="A71" s="49" t="s">
        <v>18</v>
      </c>
      <c r="B71" s="49"/>
      <c r="C71" s="49"/>
      <c r="D71" s="49"/>
      <c r="E71" s="49"/>
    </row>
    <row r="72" spans="1:5" ht="23.25" thickBot="1" x14ac:dyDescent="0.3">
      <c r="A72" s="15" t="s">
        <v>1</v>
      </c>
      <c r="B72" s="16" t="s">
        <v>2</v>
      </c>
      <c r="C72" s="16" t="s">
        <v>3</v>
      </c>
      <c r="D72" s="21" t="s">
        <v>24</v>
      </c>
      <c r="E72" s="39" t="s">
        <v>61</v>
      </c>
    </row>
    <row r="73" spans="1:5" ht="34.5" thickBot="1" x14ac:dyDescent="0.3">
      <c r="A73" s="17" t="s">
        <v>52</v>
      </c>
      <c r="B73" s="31">
        <v>660</v>
      </c>
      <c r="C73" s="31">
        <v>660</v>
      </c>
      <c r="D73" s="27">
        <f>(B73-C73)</f>
        <v>0</v>
      </c>
      <c r="E73" s="42">
        <v>2</v>
      </c>
    </row>
    <row r="74" spans="1:5" ht="15.75" x14ac:dyDescent="0.25">
      <c r="A74" s="1"/>
    </row>
    <row r="75" spans="1:5" ht="15" customHeight="1" x14ac:dyDescent="0.25">
      <c r="A75" s="64" t="s">
        <v>57</v>
      </c>
      <c r="B75" s="64"/>
      <c r="C75" s="64"/>
      <c r="D75" s="64"/>
      <c r="E75" s="64"/>
    </row>
    <row r="76" spans="1:5" ht="16.5" thickBot="1" x14ac:dyDescent="0.3">
      <c r="A76" s="1"/>
    </row>
    <row r="77" spans="1:5" ht="23.25" thickBot="1" x14ac:dyDescent="0.3">
      <c r="A77" s="3" t="s">
        <v>1</v>
      </c>
      <c r="B77" s="33" t="s">
        <v>2</v>
      </c>
      <c r="C77" s="33" t="s">
        <v>3</v>
      </c>
      <c r="D77" s="33" t="s">
        <v>24</v>
      </c>
      <c r="E77" s="39" t="s">
        <v>61</v>
      </c>
    </row>
    <row r="78" spans="1:5" ht="23.25" thickBot="1" x14ac:dyDescent="0.3">
      <c r="A78" s="5" t="s">
        <v>60</v>
      </c>
      <c r="B78" s="12">
        <v>4203.5</v>
      </c>
      <c r="C78" s="6">
        <v>4203.5</v>
      </c>
      <c r="D78" s="6">
        <f>(B78-C78)</f>
        <v>0</v>
      </c>
      <c r="E78" s="42">
        <v>2</v>
      </c>
    </row>
    <row r="79" spans="1:5" x14ac:dyDescent="0.25">
      <c r="A79" s="37"/>
      <c r="B79" s="34"/>
      <c r="C79" s="34"/>
      <c r="D79" s="34"/>
    </row>
    <row r="80" spans="1:5" x14ac:dyDescent="0.25">
      <c r="A80" s="53" t="s">
        <v>53</v>
      </c>
      <c r="B80" s="53"/>
      <c r="C80" s="53"/>
      <c r="D80" s="53"/>
    </row>
    <row r="81" spans="1:5" ht="15.75" thickBot="1" x14ac:dyDescent="0.3"/>
    <row r="82" spans="1:5" ht="15.75" thickBot="1" x14ac:dyDescent="0.3">
      <c r="A82" s="3" t="s">
        <v>1</v>
      </c>
      <c r="B82" s="32" t="s">
        <v>2</v>
      </c>
      <c r="C82" s="32" t="s">
        <v>3</v>
      </c>
      <c r="D82" s="32" t="s">
        <v>24</v>
      </c>
    </row>
    <row r="83" spans="1:5" ht="23.25" thickBot="1" x14ac:dyDescent="0.3">
      <c r="A83" s="5" t="s">
        <v>54</v>
      </c>
      <c r="B83" s="12">
        <v>2772</v>
      </c>
      <c r="C83" s="6">
        <v>0</v>
      </c>
      <c r="D83" s="6">
        <f>(B83-C83)</f>
        <v>2772</v>
      </c>
    </row>
    <row r="85" spans="1:5" x14ac:dyDescent="0.25">
      <c r="A85" s="53" t="s">
        <v>58</v>
      </c>
      <c r="B85" s="53"/>
      <c r="C85" s="53"/>
      <c r="D85" s="53"/>
      <c r="E85" s="53"/>
    </row>
    <row r="86" spans="1:5" ht="15.75" thickBot="1" x14ac:dyDescent="0.3"/>
    <row r="87" spans="1:5" ht="23.25" thickBot="1" x14ac:dyDescent="0.3">
      <c r="A87" s="3" t="s">
        <v>1</v>
      </c>
      <c r="B87" s="33" t="s">
        <v>2</v>
      </c>
      <c r="C87" s="33" t="s">
        <v>3</v>
      </c>
      <c r="D87" s="33" t="s">
        <v>24</v>
      </c>
      <c r="E87" s="39" t="s">
        <v>61</v>
      </c>
    </row>
    <row r="88" spans="1:5" ht="23.25" thickBot="1" x14ac:dyDescent="0.3">
      <c r="A88" s="5" t="s">
        <v>59</v>
      </c>
      <c r="B88" s="12">
        <v>4800.0600000000004</v>
      </c>
      <c r="C88" s="6">
        <v>851.4</v>
      </c>
      <c r="D88" s="6">
        <f>(B88-C88)</f>
        <v>3948.6600000000003</v>
      </c>
      <c r="E88" s="42">
        <v>6</v>
      </c>
    </row>
  </sheetData>
  <mergeCells count="17">
    <mergeCell ref="A85:E85"/>
    <mergeCell ref="A53:E53"/>
    <mergeCell ref="A61:E61"/>
    <mergeCell ref="A62:E62"/>
    <mergeCell ref="A1:E1"/>
    <mergeCell ref="A80:D80"/>
    <mergeCell ref="A71:E71"/>
    <mergeCell ref="A75:E75"/>
    <mergeCell ref="E30:E31"/>
    <mergeCell ref="A40:E40"/>
    <mergeCell ref="A39:E39"/>
    <mergeCell ref="A38:E38"/>
    <mergeCell ref="A23:D23"/>
    <mergeCell ref="A30:A31"/>
    <mergeCell ref="B30:B31"/>
    <mergeCell ref="C30:C31"/>
    <mergeCell ref="D30:D31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2025-09-05T09:35:40Z</cp:lastPrinted>
  <dcterms:created xsi:type="dcterms:W3CDTF">2024-05-17T14:54:34Z</dcterms:created>
  <dcterms:modified xsi:type="dcterms:W3CDTF">2025-09-15T11:30:05Z</dcterms:modified>
</cp:coreProperties>
</file>