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<sst xmlns="http://schemas.openxmlformats.org/spreadsheetml/2006/main" uniqueCount="121">
  <si>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</si>
  <si>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</si>
  <si>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</si>
  <si>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</si>
  <si>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</si>
  <si>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</si>
  <si>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</si>
  <si>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</si>
  <si>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</si>
  <si>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</si>
  <si>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</si>
  <si>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</si>
  <si>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</si>
  <si>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</si>
  <si>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</si>
  <si>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</si>
  <si>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</si>
  <si>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</si>
  <si>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</si>
  <si>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</si>
  <si>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F.VIVONA</t>
  </si>
  <si>
    <t>91013 CALATAFIMI (TP) - CONTRADA SANTA MARIA - C.F. 80004430817 C.M. TPIC81300B</t>
  </si>
  <si>
    <t>2025</t>
  </si>
  <si>
    <t>420 del 20/12/2024</t>
  </si>
  <si>
    <t>33/PA del 24/01/2025</t>
  </si>
  <si>
    <t>44/PA del 28/01/2025</t>
  </si>
  <si>
    <t>2 del 17/01/2025</t>
  </si>
  <si>
    <t>3 del 25/01/2025</t>
  </si>
  <si>
    <t>1025006304 del 13/01/2025</t>
  </si>
  <si>
    <t>E/15 del 09/01/2025</t>
  </si>
  <si>
    <t>50/PA del 30/01/2025</t>
  </si>
  <si>
    <t>PA-95 del 14/02/2025</t>
  </si>
  <si>
    <t>PA-119 del 21/02/2025</t>
  </si>
  <si>
    <t>9 del 21/02/2025</t>
  </si>
  <si>
    <t>064/2025 del 28/02/2025</t>
  </si>
  <si>
    <t>U1230000022858 del 10/03/2025</t>
  </si>
  <si>
    <t>000014/FDPA del 21/02/2025</t>
  </si>
  <si>
    <t>000016/FDPA del 24/02/2025</t>
  </si>
  <si>
    <t>E/60 del 03/03/2025</t>
  </si>
  <si>
    <t>000017/FDPA del 24/02/2025</t>
  </si>
  <si>
    <t>145 del 27/06/2024</t>
  </si>
  <si>
    <t>146 del 27/06/2024</t>
  </si>
  <si>
    <t>PA-208 del 13/03/2025</t>
  </si>
  <si>
    <t>54/PA del 21/03/2025</t>
  </si>
  <si>
    <t>109/P del 25/02/2025</t>
  </si>
  <si>
    <t>PA/2025/0045 del 25/03/2025</t>
  </si>
  <si>
    <t>01345/25 del 20/03/2025</t>
  </si>
  <si>
    <t>55/PA del 21/03/2025</t>
  </si>
  <si>
    <t>184/PA del 02/04/2025</t>
  </si>
  <si>
    <t>28/A del 01/04/2025</t>
  </si>
  <si>
    <t>95/PA del 01/04/2025</t>
  </si>
  <si>
    <t>37 del 30/04/2025</t>
  </si>
  <si>
    <t>52 del 12/05/2025</t>
  </si>
  <si>
    <t>51 del 12/05/2025</t>
  </si>
  <si>
    <t>53 del 14/05/2025</t>
  </si>
  <si>
    <t>56 del 14/05/2025</t>
  </si>
  <si>
    <t>PA/2025/0107 del 09/05/2025</t>
  </si>
  <si>
    <t>5993/FVISE del 26/03/2025</t>
  </si>
  <si>
    <t>1025115012 del 09/05/2025</t>
  </si>
  <si>
    <t>1460/EL del 12/05/2025</t>
  </si>
  <si>
    <t>1388/EL del 06/05/2025</t>
  </si>
  <si>
    <t>2025-CT-132 del 06/05/2025</t>
  </si>
  <si>
    <t>2/96 del 19/05/2025</t>
  </si>
  <si>
    <t>8 del 22/05/2025</t>
  </si>
  <si>
    <t>48/A del 09/05/2025</t>
  </si>
  <si>
    <t>657-FE del 05/05/2025</t>
  </si>
  <si>
    <t>60 del 17/05/2025</t>
  </si>
  <si>
    <t>69 del 24/05/2025</t>
  </si>
  <si>
    <t>70 del 24/05/2025</t>
  </si>
  <si>
    <t>78 del 30/05/2025</t>
  </si>
  <si>
    <t>204/N 2025 del 30/05/2025</t>
  </si>
  <si>
    <t>1625017382 del 10/06/2025</t>
  </si>
  <si>
    <t>000011-2025 del 16/06/2025</t>
  </si>
  <si>
    <t>1025153467 del 07/07/2025</t>
  </si>
  <si>
    <t>110/PA del 02/07/2025</t>
  </si>
  <si>
    <t>112/PA del 03/07/2025</t>
  </si>
  <si>
    <t>140/PA del 09/07/2025</t>
  </si>
  <si>
    <t>8540/FVISE del 26/06/2025</t>
  </si>
  <si>
    <t>38/PA del 10/07/2025</t>
  </si>
  <si>
    <t>PA/2025/0173 del 30/06/2025</t>
  </si>
  <si>
    <t>1/PA-2025 del 03/07/2025</t>
  </si>
  <si>
    <t>1/PA-2025 del 23/06/2025</t>
  </si>
  <si>
    <t>04/2025 del 13/06/2025</t>
  </si>
  <si>
    <t>1/PA-2025 del 29/07/2025</t>
  </si>
  <si>
    <t>000042/FDPA del 13/08/2025</t>
  </si>
  <si>
    <t>2/249 del 22/07/2025</t>
  </si>
  <si>
    <t>PA-520 del 29/08/2025</t>
  </si>
  <si>
    <t>PA-538 del 09/09/2025</t>
  </si>
  <si>
    <t>1017/00 del 04/09/2025</t>
  </si>
  <si>
    <t>1018/00 del 04/09/2025</t>
  </si>
  <si>
    <t>42434 del 09/07/2025</t>
  </si>
  <si>
    <t>99/ES del 10/09/2025</t>
  </si>
  <si>
    <t>123/PA del 30/09/2025</t>
  </si>
  <si>
    <t>125/PA del 01/10/2025</t>
  </si>
  <si>
    <t>000044/FDPA del 09/09/2025</t>
  </si>
  <si>
    <t>1/1720 del 02/10/2025</t>
  </si>
  <si>
    <t>05/2025 del 21/09/2025</t>
  </si>
  <si>
    <t>183/PA del 08/10/2025</t>
  </si>
  <si>
    <t>181/PA del 08/10/2025</t>
  </si>
  <si>
    <t>311/2025 del 10/10/2025</t>
  </si>
  <si>
    <t>129/PA del 17/10/2025</t>
  </si>
  <si>
    <t>130/PA del 17/10/2025</t>
  </si>
  <si>
    <t>000064/PA del 20/10/2025</t>
  </si>
  <si>
    <t>38/PA del 13/10/2025</t>
  </si>
  <si>
    <t>474/P del 17/10/2025</t>
  </si>
  <si>
    <t>V3-24319 del 13/11/2025</t>
  </si>
  <si>
    <t>870/V5-2025 del 27/10/2025</t>
  </si>
  <si>
    <t>V3-22493 del 23/10/2025</t>
  </si>
  <si>
    <t>U1230000027053 del 07/11/2025</t>
  </si>
  <si>
    <t>V3-23623 del 05/11/2025</t>
  </si>
  <si>
    <t>46/PA del 14/11/2025</t>
  </si>
  <si>
    <t>146/PA del 25/11/2025</t>
  </si>
  <si>
    <t>461/N 2025 del 26/11/2025</t>
  </si>
  <si>
    <t>E/782 del 01/12/2025</t>
  </si>
  <si>
    <t>PA-809 del 28/11/2025</t>
  </si>
  <si>
    <t>PA-808 del 28/11/2025</t>
  </si>
  <si>
    <t>PA-820 del 10/12/2025</t>
  </si>
  <si>
    <t>PA-821 del 10/12/2025</t>
  </si>
  <si>
    <t>FPA 1/25 del 24/11/2025</t>
  </si>
  <si>
    <t>FPA 2/25 del 15/12/2025</t>
  </si>
  <si>
    <t>149/A del 12/12/2025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</si>
</sst>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98</v>
      </c>
      <c r="B9" s="32"/>
      <c r="C9" s="31">
        <f>SUM(C13:C16)</f>
        <v>188639.34</v>
      </c>
      <c r="D9" s="32"/>
      <c r="E9" s="37">
        <f>('Trimestre 1'!H1+'Trimestre 2'!H1+'Trimestre 3'!H1+'Trimestre 4'!H1)/C9</f>
        <v>-6.7441625378884389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20</v>
      </c>
      <c r="C13" s="26">
        <f>'Trimestre 1'!B1</f>
        <v>21699.39</v>
      </c>
      <c r="D13" s="26">
        <f>'Trimestre 1'!G1</f>
        <v>87.73437409991709</v>
      </c>
      <c r="E13" s="26">
        <v>164139.74</v>
      </c>
      <c r="F13" s="30">
        <v>60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29</v>
      </c>
      <c r="C14" s="26">
        <f>'Trimestre 2'!B1</f>
        <v>44554.65</v>
      </c>
      <c r="D14" s="26">
        <f>'Trimestre 2'!G1</f>
        <v>-22.547993082652425</v>
      </c>
      <c r="E14" s="26">
        <v>260394.56</v>
      </c>
      <c r="F14" s="30">
        <v>65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20</v>
      </c>
      <c r="C15" s="26">
        <f>'Trimestre 3'!B1</f>
        <v>94953.609999999986</v>
      </c>
      <c r="D15" s="26">
        <f>'Trimestre 3'!G1</f>
        <v>-17.441571099824429</v>
      </c>
      <c r="E15" s="26">
        <v>191570.84</v>
      </c>
      <c r="F15" s="30">
        <v>63</v>
      </c>
    </row>
    <row r="16" spans="1:6" ht="21.75" customHeight="1">
      <c r="A16" s="25" t="s">
        <v>16</v>
      </c>
      <c r="B16" s="14">
        <f>'Trimestre 4'!C1</f>
        <v>29</v>
      </c>
      <c r="C16" s="26">
        <f>'Trimestre 4'!B1</f>
        <v>27431.69</v>
      </c>
      <c r="D16" s="26">
        <f>'Trimestre 4'!G1</f>
        <v>-18.782608362809583</v>
      </c>
      <c r="E16" s="26">
        <v>141632.12</v>
      </c>
      <c r="F16" s="30">
        <v>62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21699.39</v>
      </c>
      <c r="C1" s="49">
        <f>COUNTA(A4:A203)</f>
        <v>20</v>
      </c>
      <c r="G1" s="13">
        <f>IF(B1&lt;&gt;0,H1/B1,0)</f>
        <v>87.73437409991709</v>
      </c>
      <c r="H1" s="12">
        <f>SUM(H4:H195)</f>
        <v>1903782.4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1150</v>
      </c>
      <c r="C4" s="10">
        <v>45686</v>
      </c>
      <c r="D4" s="10">
        <v>45678</v>
      </c>
      <c r="E4" s="10"/>
      <c r="F4" s="10"/>
      <c r="G4" s="1">
        <f>D4-C4-(F4-E4)</f>
        <v>-8</v>
      </c>
      <c r="H4" s="9">
        <f>B4*G4</f>
        <v>-9200</v>
      </c>
    </row>
    <row r="5" spans="1:8">
      <c r="A5" s="16" t="s">
        <v>24</v>
      </c>
      <c r="B5" s="9">
        <v>2650</v>
      </c>
      <c r="C5" s="10">
        <v>45714</v>
      </c>
      <c r="D5" s="10">
        <v>45709</v>
      </c>
      <c r="E5" s="10"/>
      <c r="F5" s="10"/>
      <c r="G5" s="1">
        <f t="shared" si="0" ref="G5:G68">D5-C5-(F5-E5)</f>
        <v>-5</v>
      </c>
      <c r="H5" s="9">
        <f t="shared" si="1" ref="H5:H68">B5*G5</f>
        <v>-13250</v>
      </c>
    </row>
    <row r="6" spans="1:8">
      <c r="A6" s="16" t="s">
        <v>25</v>
      </c>
      <c r="B6" s="9">
        <v>550</v>
      </c>
      <c r="C6" s="10">
        <v>45723</v>
      </c>
      <c r="D6" s="10">
        <v>45709</v>
      </c>
      <c r="E6" s="10"/>
      <c r="F6" s="10"/>
      <c r="G6" s="1">
        <f t="shared" si="0">D6-C6-(F6-E6)</f>
        <v>-14</v>
      </c>
      <c r="H6" s="9">
        <f t="shared" si="1">B6*G6</f>
        <v>-7700</v>
      </c>
    </row>
    <row r="7" spans="1:8">
      <c r="A7" s="16" t="s">
        <v>26</v>
      </c>
      <c r="B7" s="9">
        <v>372.73</v>
      </c>
      <c r="C7" s="10">
        <v>45709</v>
      </c>
      <c r="D7" s="10">
        <v>45709</v>
      </c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 t="s">
        <v>27</v>
      </c>
      <c r="B8" s="9">
        <v>381.82</v>
      </c>
      <c r="C8" s="10">
        <v>45714</v>
      </c>
      <c r="D8" s="10">
        <v>45709</v>
      </c>
      <c r="E8" s="10"/>
      <c r="F8" s="10"/>
      <c r="G8" s="1">
        <f t="shared" si="0">D8-C8-(F8-E8)</f>
        <v>-5</v>
      </c>
      <c r="H8" s="9">
        <f t="shared" si="1">B8*G8</f>
        <v>-1909.1</v>
      </c>
    </row>
    <row r="9" spans="1:8">
      <c r="A9" s="16" t="s">
        <v>28</v>
      </c>
      <c r="B9" s="9">
        <v>5.54</v>
      </c>
      <c r="C9" s="10">
        <v>45703</v>
      </c>
      <c r="D9" s="10">
        <v>45709</v>
      </c>
      <c r="E9" s="10"/>
      <c r="F9" s="10"/>
      <c r="G9" s="1">
        <f t="shared" si="0">D9-C9-(F9-E9)</f>
        <v>6</v>
      </c>
      <c r="H9" s="9">
        <f t="shared" si="1">B9*G9</f>
        <v>33.24</v>
      </c>
    </row>
    <row r="10" spans="1:8">
      <c r="A10" s="16" t="s">
        <v>29</v>
      </c>
      <c r="B10" s="9">
        <v>600</v>
      </c>
      <c r="C10" s="10">
        <v>45703</v>
      </c>
      <c r="D10" s="10">
        <v>45709</v>
      </c>
      <c r="E10" s="10"/>
      <c r="F10" s="10"/>
      <c r="G10" s="1">
        <f t="shared" si="0">D10-C10-(F10-E10)</f>
        <v>6</v>
      </c>
      <c r="H10" s="9">
        <f t="shared" si="1">B10*G10</f>
        <v>3600</v>
      </c>
    </row>
    <row r="11" spans="1:8">
      <c r="A11" s="16" t="s">
        <v>30</v>
      </c>
      <c r="B11" s="9">
        <v>210</v>
      </c>
      <c r="C11" s="10">
        <v>45723</v>
      </c>
      <c r="D11" s="10">
        <v>45709</v>
      </c>
      <c r="E11" s="10"/>
      <c r="F11" s="10"/>
      <c r="G11" s="1">
        <f t="shared" si="0">D11-C11-(F11-E11)</f>
        <v>-14</v>
      </c>
      <c r="H11" s="9">
        <f t="shared" si="1">B11*G11</f>
        <v>-2940</v>
      </c>
    </row>
    <row r="12" spans="1:8">
      <c r="A12" s="16" t="s">
        <v>31</v>
      </c>
      <c r="B12" s="9">
        <v>675.2</v>
      </c>
      <c r="C12" s="10">
        <v>45739</v>
      </c>
      <c r="D12" s="10">
        <v>45715</v>
      </c>
      <c r="E12" s="10"/>
      <c r="F12" s="10"/>
      <c r="G12" s="1">
        <f t="shared" si="0">D12-C12-(F12-E12)</f>
        <v>-24</v>
      </c>
      <c r="H12" s="9">
        <f t="shared" si="1">B12*G12</f>
        <v>-16204.8</v>
      </c>
    </row>
    <row r="13" spans="1:8">
      <c r="A13" s="16" t="s">
        <v>32</v>
      </c>
      <c r="B13" s="9">
        <v>988.8</v>
      </c>
      <c r="C13" s="10">
        <v>45742</v>
      </c>
      <c r="D13" s="10">
        <v>45715</v>
      </c>
      <c r="E13" s="10"/>
      <c r="F13" s="10"/>
      <c r="G13" s="1">
        <f t="shared" si="0">D13-C13-(F13-E13)</f>
        <v>-27</v>
      </c>
      <c r="H13" s="9">
        <f t="shared" si="1">B13*G13</f>
        <v>-26697.6</v>
      </c>
    </row>
    <row r="14" spans="1:8">
      <c r="A14" s="16" t="s">
        <v>33</v>
      </c>
      <c r="B14" s="9">
        <v>372.73</v>
      </c>
      <c r="C14" s="10">
        <v>45742</v>
      </c>
      <c r="D14" s="10">
        <v>45730</v>
      </c>
      <c r="E14" s="10"/>
      <c r="F14" s="10"/>
      <c r="G14" s="1">
        <f t="shared" si="0">D14-C14-(F14-E14)</f>
        <v>-12</v>
      </c>
      <c r="H14" s="9">
        <f t="shared" si="1">B14*G14</f>
        <v>-4472.76</v>
      </c>
    </row>
    <row r="15" spans="1:8">
      <c r="A15" s="16" t="s">
        <v>34</v>
      </c>
      <c r="B15" s="9">
        <v>50</v>
      </c>
      <c r="C15" s="10">
        <v>45751</v>
      </c>
      <c r="D15" s="10">
        <v>45730</v>
      </c>
      <c r="E15" s="10"/>
      <c r="F15" s="10"/>
      <c r="G15" s="1">
        <f t="shared" si="0">D15-C15-(F15-E15)</f>
        <v>-21</v>
      </c>
      <c r="H15" s="9">
        <f t="shared" si="1">B15*G15</f>
        <v>-1050</v>
      </c>
    </row>
    <row r="16" spans="1:8">
      <c r="A16" s="16" t="s">
        <v>35</v>
      </c>
      <c r="B16" s="9">
        <v>6</v>
      </c>
      <c r="C16" s="10">
        <v>45758</v>
      </c>
      <c r="D16" s="10">
        <v>45730</v>
      </c>
      <c r="E16" s="10"/>
      <c r="F16" s="10"/>
      <c r="G16" s="1">
        <f t="shared" si="0">D16-C16-(F16-E16)</f>
        <v>-28</v>
      </c>
      <c r="H16" s="9">
        <f t="shared" si="1">B16*G16</f>
        <v>-168</v>
      </c>
    </row>
    <row r="17" spans="1:8">
      <c r="A17" s="16" t="s">
        <v>36</v>
      </c>
      <c r="B17" s="9">
        <v>237.71</v>
      </c>
      <c r="C17" s="10">
        <v>45742</v>
      </c>
      <c r="D17" s="10">
        <v>45730</v>
      </c>
      <c r="E17" s="10"/>
      <c r="F17" s="10"/>
      <c r="G17" s="1">
        <f t="shared" si="0">D17-C17-(F17-E17)</f>
        <v>-12</v>
      </c>
      <c r="H17" s="9">
        <f t="shared" si="1">B17*G17</f>
        <v>-2852.52</v>
      </c>
    </row>
    <row r="18" spans="1:8">
      <c r="A18" s="16" t="s">
        <v>37</v>
      </c>
      <c r="B18" s="9">
        <v>639.34</v>
      </c>
      <c r="C18" s="10">
        <v>45751</v>
      </c>
      <c r="D18" s="10">
        <v>45730</v>
      </c>
      <c r="E18" s="10"/>
      <c r="F18" s="10"/>
      <c r="G18" s="1">
        <f t="shared" si="0">D18-C18-(F18-E18)</f>
        <v>-21</v>
      </c>
      <c r="H18" s="9">
        <f t="shared" si="1">B18*G18</f>
        <v>-13426.14</v>
      </c>
    </row>
    <row r="19" spans="1:8">
      <c r="A19" s="16" t="s">
        <v>38</v>
      </c>
      <c r="B19" s="9">
        <v>980</v>
      </c>
      <c r="C19" s="10">
        <v>45751</v>
      </c>
      <c r="D19" s="10">
        <v>45730</v>
      </c>
      <c r="E19" s="10"/>
      <c r="F19" s="10"/>
      <c r="G19" s="1">
        <f t="shared" si="0">D19-C19-(F19-E19)</f>
        <v>-21</v>
      </c>
      <c r="H19" s="9">
        <f t="shared" si="1">B19*G19</f>
        <v>-20580</v>
      </c>
    </row>
    <row r="20" spans="1:8">
      <c r="A20" s="16" t="s">
        <v>39</v>
      </c>
      <c r="B20" s="9">
        <v>1129.52</v>
      </c>
      <c r="C20" s="10">
        <v>45751</v>
      </c>
      <c r="D20" s="10">
        <v>45730</v>
      </c>
      <c r="E20" s="10"/>
      <c r="F20" s="10"/>
      <c r="G20" s="1">
        <f t="shared" si="0">D20-C20-(F20-E20)</f>
        <v>-21</v>
      </c>
      <c r="H20" s="9">
        <f t="shared" si="1">B20*G20</f>
        <v>-23719.92</v>
      </c>
    </row>
    <row r="21" spans="1:8">
      <c r="A21" s="16" t="s">
        <v>40</v>
      </c>
      <c r="B21" s="9">
        <v>8162</v>
      </c>
      <c r="C21" s="10">
        <v>45513</v>
      </c>
      <c r="D21" s="10">
        <v>45733</v>
      </c>
      <c r="E21" s="10"/>
      <c r="F21" s="10"/>
      <c r="G21" s="1">
        <f t="shared" si="0">D21-C21-(F21-E21)</f>
        <v>220</v>
      </c>
      <c r="H21" s="9">
        <f t="shared" si="1">B21*G21</f>
        <v>1795640</v>
      </c>
    </row>
    <row r="22" spans="1:8">
      <c r="A22" s="16" t="s">
        <v>41</v>
      </c>
      <c r="B22" s="9">
        <v>1274</v>
      </c>
      <c r="C22" s="10">
        <v>45513</v>
      </c>
      <c r="D22" s="10">
        <v>45733</v>
      </c>
      <c r="E22" s="10"/>
      <c r="F22" s="10"/>
      <c r="G22" s="1">
        <f t="shared" si="0">D22-C22-(F22-E22)</f>
        <v>220</v>
      </c>
      <c r="H22" s="9">
        <f t="shared" si="1">B22*G22</f>
        <v>280280</v>
      </c>
    </row>
    <row r="23" spans="1:8">
      <c r="A23" s="16" t="s">
        <v>42</v>
      </c>
      <c r="B23" s="9">
        <v>1264</v>
      </c>
      <c r="C23" s="10">
        <v>45765</v>
      </c>
      <c r="D23" s="10">
        <v>45740</v>
      </c>
      <c r="E23" s="10"/>
      <c r="F23" s="10"/>
      <c r="G23" s="1">
        <f t="shared" si="0">D23-C23-(F23-E23)</f>
        <v>-25</v>
      </c>
      <c r="H23" s="9">
        <f t="shared" si="1">B23*G23</f>
        <v>-31600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44554.65</v>
      </c>
      <c r="C1" s="49">
        <f>COUNTA(A4:A203)</f>
        <v>29</v>
      </c>
      <c r="G1" s="13">
        <f>IF(B1&lt;&gt;0,H1/B1,0)</f>
        <v>-22.547993082652425</v>
      </c>
      <c r="H1" s="12">
        <f>SUM(H4:H195)</f>
        <v>-1004617.9400000001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43</v>
      </c>
      <c r="B4" s="9">
        <v>1253.95</v>
      </c>
      <c r="C4" s="10">
        <v>45771</v>
      </c>
      <c r="D4" s="10">
        <v>45748</v>
      </c>
      <c r="E4" s="10"/>
      <c r="F4" s="10"/>
      <c r="G4" s="1">
        <f>D4-C4-(F4-E4)</f>
        <v>-23</v>
      </c>
      <c r="H4" s="9">
        <f>B4*G4</f>
        <v>-28840.85</v>
      </c>
    </row>
    <row r="5" spans="1:8">
      <c r="A5" s="16" t="s">
        <v>44</v>
      </c>
      <c r="B5" s="9">
        <v>444.18</v>
      </c>
      <c r="C5" s="10">
        <v>45758</v>
      </c>
      <c r="D5" s="10">
        <v>45748</v>
      </c>
      <c r="E5" s="10"/>
      <c r="F5" s="10"/>
      <c r="G5" s="1">
        <f t="shared" si="0" ref="G5:G68">D5-C5-(F5-E5)</f>
        <v>-10</v>
      </c>
      <c r="H5" s="9">
        <f t="shared" si="1" ref="H5:H68">B5*G5</f>
        <v>-4441.8</v>
      </c>
    </row>
    <row r="6" spans="1:8">
      <c r="A6" s="16" t="s">
        <v>45</v>
      </c>
      <c r="B6" s="9">
        <v>818.18</v>
      </c>
      <c r="C6" s="10">
        <v>45771</v>
      </c>
      <c r="D6" s="10">
        <v>45748</v>
      </c>
      <c r="E6" s="10"/>
      <c r="F6" s="10"/>
      <c r="G6" s="1">
        <f t="shared" si="0">D6-C6-(F6-E6)</f>
        <v>-23</v>
      </c>
      <c r="H6" s="9">
        <f t="shared" si="1">B6*G6</f>
        <v>-18818.14</v>
      </c>
    </row>
    <row r="7" spans="1:8">
      <c r="A7" s="16" t="s">
        <v>46</v>
      </c>
      <c r="B7" s="9">
        <v>140</v>
      </c>
      <c r="C7" s="10">
        <v>45767</v>
      </c>
      <c r="D7" s="10">
        <v>45748</v>
      </c>
      <c r="E7" s="10"/>
      <c r="F7" s="10"/>
      <c r="G7" s="1">
        <f t="shared" si="0">D7-C7-(F7-E7)</f>
        <v>-19</v>
      </c>
      <c r="H7" s="9">
        <f t="shared" si="1">B7*G7</f>
        <v>-2660</v>
      </c>
    </row>
    <row r="8" spans="1:8">
      <c r="A8" s="16" t="s">
        <v>47</v>
      </c>
      <c r="B8" s="9">
        <v>1422.95</v>
      </c>
      <c r="C8" s="10">
        <v>45771</v>
      </c>
      <c r="D8" s="10">
        <v>45748</v>
      </c>
      <c r="E8" s="10"/>
      <c r="F8" s="10"/>
      <c r="G8" s="1">
        <f t="shared" si="0">D8-C8-(F8-E8)</f>
        <v>-23</v>
      </c>
      <c r="H8" s="9">
        <f t="shared" si="1">B8*G8</f>
        <v>-32727.85</v>
      </c>
    </row>
    <row r="9" spans="1:8">
      <c r="A9" s="16" t="s">
        <v>48</v>
      </c>
      <c r="B9" s="9">
        <v>698</v>
      </c>
      <c r="C9" s="10">
        <v>45780</v>
      </c>
      <c r="D9" s="10">
        <v>45757</v>
      </c>
      <c r="E9" s="10"/>
      <c r="F9" s="10"/>
      <c r="G9" s="1">
        <f t="shared" si="0">D9-C9-(F9-E9)</f>
        <v>-23</v>
      </c>
      <c r="H9" s="9">
        <f t="shared" si="1">B9*G9</f>
        <v>-16054</v>
      </c>
    </row>
    <row r="10" spans="1:8">
      <c r="A10" s="16" t="s">
        <v>49</v>
      </c>
      <c r="B10" s="9">
        <v>984</v>
      </c>
      <c r="C10" s="10">
        <v>45779</v>
      </c>
      <c r="D10" s="10">
        <v>45757</v>
      </c>
      <c r="E10" s="10"/>
      <c r="F10" s="10"/>
      <c r="G10" s="1">
        <f t="shared" si="0">D10-C10-(F10-E10)</f>
        <v>-22</v>
      </c>
      <c r="H10" s="9">
        <f t="shared" si="1">B10*G10</f>
        <v>-21648</v>
      </c>
    </row>
    <row r="11" spans="1:8">
      <c r="A11" s="16" t="s">
        <v>50</v>
      </c>
      <c r="B11" s="9">
        <v>550</v>
      </c>
      <c r="C11" s="10">
        <v>45779</v>
      </c>
      <c r="D11" s="10">
        <v>45757</v>
      </c>
      <c r="E11" s="10"/>
      <c r="F11" s="10"/>
      <c r="G11" s="1">
        <f t="shared" si="0">D11-C11-(F11-E11)</f>
        <v>-22</v>
      </c>
      <c r="H11" s="9">
        <f t="shared" si="1">B11*G11</f>
        <v>-12100</v>
      </c>
    </row>
    <row r="12" spans="1:8">
      <c r="A12" s="16" t="s">
        <v>51</v>
      </c>
      <c r="B12" s="9">
        <v>745.45</v>
      </c>
      <c r="C12" s="10">
        <v>45812</v>
      </c>
      <c r="D12" s="10">
        <v>45798</v>
      </c>
      <c r="E12" s="10"/>
      <c r="F12" s="10"/>
      <c r="G12" s="1">
        <f t="shared" si="0">D12-C12-(F12-E12)</f>
        <v>-14</v>
      </c>
      <c r="H12" s="9">
        <f t="shared" si="1">B12*G12</f>
        <v>-10436.3</v>
      </c>
    </row>
    <row r="13" spans="1:8">
      <c r="A13" s="16" t="s">
        <v>52</v>
      </c>
      <c r="B13" s="9">
        <v>818.18</v>
      </c>
      <c r="C13" s="10">
        <v>45820</v>
      </c>
      <c r="D13" s="10">
        <v>45798</v>
      </c>
      <c r="E13" s="10"/>
      <c r="F13" s="10"/>
      <c r="G13" s="1">
        <f t="shared" si="0">D13-C13-(F13-E13)</f>
        <v>-22</v>
      </c>
      <c r="H13" s="9">
        <f t="shared" si="1">B13*G13</f>
        <v>-17999.96</v>
      </c>
    </row>
    <row r="14" spans="1:8">
      <c r="A14" s="16" t="s">
        <v>53</v>
      </c>
      <c r="B14" s="9">
        <v>727.27</v>
      </c>
      <c r="C14" s="10">
        <v>45820</v>
      </c>
      <c r="D14" s="10">
        <v>45798</v>
      </c>
      <c r="E14" s="10"/>
      <c r="F14" s="10"/>
      <c r="G14" s="1">
        <f t="shared" si="0">D14-C14-(F14-E14)</f>
        <v>-22</v>
      </c>
      <c r="H14" s="9">
        <f t="shared" si="1">B14*G14</f>
        <v>-15999.94</v>
      </c>
    </row>
    <row r="15" spans="1:8">
      <c r="A15" s="16" t="s">
        <v>54</v>
      </c>
      <c r="B15" s="9">
        <v>363.64</v>
      </c>
      <c r="C15" s="10">
        <v>45822</v>
      </c>
      <c r="D15" s="10">
        <v>45798</v>
      </c>
      <c r="E15" s="10"/>
      <c r="F15" s="10"/>
      <c r="G15" s="1">
        <f t="shared" si="0">D15-C15-(F15-E15)</f>
        <v>-24</v>
      </c>
      <c r="H15" s="9">
        <f t="shared" si="1">B15*G15</f>
        <v>-8727.36</v>
      </c>
    </row>
    <row r="16" spans="1:8">
      <c r="A16" s="16" t="s">
        <v>55</v>
      </c>
      <c r="B16" s="9">
        <v>418.18</v>
      </c>
      <c r="C16" s="10">
        <v>45822</v>
      </c>
      <c r="D16" s="10">
        <v>45798</v>
      </c>
      <c r="E16" s="10"/>
      <c r="F16" s="10"/>
      <c r="G16" s="1">
        <f t="shared" si="0">D16-C16-(F16-E16)</f>
        <v>-24</v>
      </c>
      <c r="H16" s="9">
        <f t="shared" si="1">B16*G16</f>
        <v>-10036.32</v>
      </c>
    </row>
    <row r="17" spans="1:8">
      <c r="A17" s="16" t="s">
        <v>56</v>
      </c>
      <c r="B17" s="9">
        <v>727.27</v>
      </c>
      <c r="C17" s="10">
        <v>45819</v>
      </c>
      <c r="D17" s="10">
        <v>45798</v>
      </c>
      <c r="E17" s="10"/>
      <c r="F17" s="10"/>
      <c r="G17" s="1">
        <f t="shared" si="0">D17-C17-(F17-E17)</f>
        <v>-21</v>
      </c>
      <c r="H17" s="9">
        <f t="shared" si="1">B17*G17</f>
        <v>-15272.67</v>
      </c>
    </row>
    <row r="18" spans="1:8">
      <c r="A18" s="16" t="s">
        <v>57</v>
      </c>
      <c r="B18" s="9">
        <v>138</v>
      </c>
      <c r="C18" s="10">
        <v>45779</v>
      </c>
      <c r="D18" s="10">
        <v>45798</v>
      </c>
      <c r="E18" s="10"/>
      <c r="F18" s="10"/>
      <c r="G18" s="1">
        <f t="shared" si="0">D18-C18-(F18-E18)</f>
        <v>19</v>
      </c>
      <c r="H18" s="9">
        <f t="shared" si="1">B18*G18</f>
        <v>2622</v>
      </c>
    </row>
    <row r="19" spans="1:8">
      <c r="A19" s="16" t="s">
        <v>58</v>
      </c>
      <c r="B19" s="9">
        <v>7.05</v>
      </c>
      <c r="C19" s="10">
        <v>45819</v>
      </c>
      <c r="D19" s="10">
        <v>45798</v>
      </c>
      <c r="E19" s="10"/>
      <c r="F19" s="10"/>
      <c r="G19" s="1">
        <f t="shared" si="0">D19-C19-(F19-E19)</f>
        <v>-21</v>
      </c>
      <c r="H19" s="9">
        <f t="shared" si="1">B19*G19</f>
        <v>-148.05</v>
      </c>
    </row>
    <row r="20" spans="1:8">
      <c r="A20" s="16" t="s">
        <v>59</v>
      </c>
      <c r="B20" s="9">
        <v>50</v>
      </c>
      <c r="C20" s="10">
        <v>45820</v>
      </c>
      <c r="D20" s="10">
        <v>45798</v>
      </c>
      <c r="E20" s="10"/>
      <c r="F20" s="10"/>
      <c r="G20" s="1">
        <f t="shared" si="0">D20-C20-(F20-E20)</f>
        <v>-22</v>
      </c>
      <c r="H20" s="9">
        <f t="shared" si="1">B20*G20</f>
        <v>-1100</v>
      </c>
    </row>
    <row r="21" spans="1:8">
      <c r="A21" s="16" t="s">
        <v>60</v>
      </c>
      <c r="B21" s="9">
        <v>50</v>
      </c>
      <c r="C21" s="10">
        <v>45815</v>
      </c>
      <c r="D21" s="10">
        <v>45798</v>
      </c>
      <c r="E21" s="10"/>
      <c r="F21" s="10"/>
      <c r="G21" s="1">
        <f t="shared" si="0">D21-C21-(F21-E21)</f>
        <v>-17</v>
      </c>
      <c r="H21" s="9">
        <f t="shared" si="1">B21*G21</f>
        <v>-850</v>
      </c>
    </row>
    <row r="22" spans="1:8">
      <c r="A22" s="16" t="s">
        <v>61</v>
      </c>
      <c r="B22" s="9">
        <v>11987</v>
      </c>
      <c r="C22" s="10">
        <v>45815</v>
      </c>
      <c r="D22" s="10">
        <v>45800</v>
      </c>
      <c r="E22" s="10"/>
      <c r="F22" s="10"/>
      <c r="G22" s="1">
        <f t="shared" si="0">D22-C22-(F22-E22)</f>
        <v>-15</v>
      </c>
      <c r="H22" s="9">
        <f t="shared" si="1">B22*G22</f>
        <v>-179805</v>
      </c>
    </row>
    <row r="23" spans="1:8">
      <c r="A23" s="16" t="s">
        <v>62</v>
      </c>
      <c r="B23" s="9">
        <v>17850</v>
      </c>
      <c r="C23" s="10">
        <v>45829</v>
      </c>
      <c r="D23" s="10">
        <v>45800</v>
      </c>
      <c r="E23" s="10"/>
      <c r="F23" s="10"/>
      <c r="G23" s="1">
        <f t="shared" si="0">D23-C23-(F23-E23)</f>
        <v>-29</v>
      </c>
      <c r="H23" s="9">
        <f t="shared" si="1">B23*G23</f>
        <v>-517650</v>
      </c>
    </row>
    <row r="24" spans="1:8">
      <c r="A24" s="16" t="s">
        <v>63</v>
      </c>
      <c r="B24" s="9">
        <v>1400</v>
      </c>
      <c r="C24" s="10">
        <v>45833</v>
      </c>
      <c r="D24" s="10">
        <v>45811</v>
      </c>
      <c r="E24" s="10"/>
      <c r="F24" s="10"/>
      <c r="G24" s="1">
        <f t="shared" si="0">D24-C24-(F24-E24)</f>
        <v>-22</v>
      </c>
      <c r="H24" s="9">
        <f t="shared" si="1">B24*G24</f>
        <v>-30800</v>
      </c>
    </row>
    <row r="25" spans="1:8">
      <c r="A25" s="16" t="s">
        <v>64</v>
      </c>
      <c r="B25" s="9">
        <v>280</v>
      </c>
      <c r="C25" s="10">
        <v>45828</v>
      </c>
      <c r="D25" s="10">
        <v>45811</v>
      </c>
      <c r="E25" s="10"/>
      <c r="F25" s="10"/>
      <c r="G25" s="1">
        <f t="shared" si="0">D25-C25-(F25-E25)</f>
        <v>-17</v>
      </c>
      <c r="H25" s="9">
        <f t="shared" si="1">B25*G25</f>
        <v>-4760</v>
      </c>
    </row>
    <row r="26" spans="1:8">
      <c r="A26" s="16" t="s">
        <v>65</v>
      </c>
      <c r="B26" s="9">
        <v>150</v>
      </c>
      <c r="C26" s="10">
        <v>45828</v>
      </c>
      <c r="D26" s="10">
        <v>45811</v>
      </c>
      <c r="E26" s="10"/>
      <c r="F26" s="10"/>
      <c r="G26" s="1">
        <f t="shared" si="0">D26-C26-(F26-E26)</f>
        <v>-17</v>
      </c>
      <c r="H26" s="9">
        <f t="shared" si="1">B26*G26</f>
        <v>-2550</v>
      </c>
    </row>
    <row r="27" spans="1:8">
      <c r="A27" s="16" t="s">
        <v>66</v>
      </c>
      <c r="B27" s="9">
        <v>500</v>
      </c>
      <c r="C27" s="10">
        <v>45828</v>
      </c>
      <c r="D27" s="10">
        <v>45811</v>
      </c>
      <c r="E27" s="10"/>
      <c r="F27" s="10"/>
      <c r="G27" s="1">
        <f t="shared" si="0">D27-C27-(F27-E27)</f>
        <v>-17</v>
      </c>
      <c r="H27" s="9">
        <f t="shared" si="1">B27*G27</f>
        <v>-8500</v>
      </c>
    </row>
    <row r="28" spans="1:8">
      <c r="A28" s="16" t="s">
        <v>67</v>
      </c>
      <c r="B28" s="9">
        <v>545.45</v>
      </c>
      <c r="C28" s="10">
        <v>45833</v>
      </c>
      <c r="D28" s="10">
        <v>45811</v>
      </c>
      <c r="E28" s="10"/>
      <c r="F28" s="10"/>
      <c r="G28" s="1">
        <f t="shared" si="0">D28-C28-(F28-E28)</f>
        <v>-22</v>
      </c>
      <c r="H28" s="9">
        <f t="shared" si="1">B28*G28</f>
        <v>-11999.9</v>
      </c>
    </row>
    <row r="29" spans="1:8">
      <c r="A29" s="16" t="s">
        <v>68</v>
      </c>
      <c r="B29" s="9">
        <v>500</v>
      </c>
      <c r="C29" s="10">
        <v>45833</v>
      </c>
      <c r="D29" s="10">
        <v>45811</v>
      </c>
      <c r="E29" s="10"/>
      <c r="F29" s="10"/>
      <c r="G29" s="1">
        <f t="shared" si="0">D29-C29-(F29-E29)</f>
        <v>-22</v>
      </c>
      <c r="H29" s="9">
        <f t="shared" si="1">B29*G29</f>
        <v>-11000</v>
      </c>
    </row>
    <row r="30" spans="1:8">
      <c r="A30" s="16" t="s">
        <v>69</v>
      </c>
      <c r="B30" s="9">
        <v>500</v>
      </c>
      <c r="C30" s="10">
        <v>45841</v>
      </c>
      <c r="D30" s="10">
        <v>45811</v>
      </c>
      <c r="E30" s="10"/>
      <c r="F30" s="10"/>
      <c r="G30" s="1">
        <f t="shared" si="0">D30-C30-(F30-E30)</f>
        <v>-30</v>
      </c>
      <c r="H30" s="9">
        <f t="shared" si="1">B30*G30</f>
        <v>-15000</v>
      </c>
    </row>
    <row r="31" spans="1:8">
      <c r="A31" s="16" t="s">
        <v>70</v>
      </c>
      <c r="B31" s="9">
        <v>422</v>
      </c>
      <c r="C31" s="10">
        <v>45841</v>
      </c>
      <c r="D31" s="10">
        <v>45827</v>
      </c>
      <c r="E31" s="10"/>
      <c r="F31" s="10"/>
      <c r="G31" s="1">
        <f t="shared" si="0">D31-C31-(F31-E31)</f>
        <v>-14</v>
      </c>
      <c r="H31" s="9">
        <f t="shared" si="1">B31*G31</f>
        <v>-5908</v>
      </c>
    </row>
    <row r="32" spans="1:8">
      <c r="A32" s="16" t="s">
        <v>71</v>
      </c>
      <c r="B32" s="9">
        <v>63.9</v>
      </c>
      <c r="C32" s="10">
        <v>45849</v>
      </c>
      <c r="D32" s="10">
        <v>45827</v>
      </c>
      <c r="E32" s="10"/>
      <c r="F32" s="10"/>
      <c r="G32" s="1">
        <f t="shared" si="0">D32-C32-(F32-E32)</f>
        <v>-22</v>
      </c>
      <c r="H32" s="9">
        <f t="shared" si="1">B32*G32</f>
        <v>-1405.8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94953.609999999986</v>
      </c>
      <c r="C1" s="49">
        <f>COUNTA(A4:A203)</f>
        <v>20</v>
      </c>
      <c r="G1" s="13">
        <f>IF(B1&lt;&gt;0,H1/B1,0)</f>
        <v>-17.441571099824429</v>
      </c>
      <c r="H1" s="12">
        <f>SUM(H4:H195)</f>
        <v>-1656140.14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72</v>
      </c>
      <c r="B4" s="9">
        <v>18822</v>
      </c>
      <c r="C4" s="10">
        <v>45862</v>
      </c>
      <c r="D4" s="10">
        <v>45840</v>
      </c>
      <c r="E4" s="10"/>
      <c r="F4" s="10"/>
      <c r="G4" s="1">
        <f>D4-C4-(F4-E4)</f>
        <v>-22</v>
      </c>
      <c r="H4" s="9">
        <f>B4*G4</f>
        <v>-414084</v>
      </c>
    </row>
    <row r="5" spans="1:8">
      <c r="A5" s="16" t="s">
        <v>73</v>
      </c>
      <c r="B5" s="9">
        <v>5.92</v>
      </c>
      <c r="C5" s="10">
        <v>45878</v>
      </c>
      <c r="D5" s="10">
        <v>45866</v>
      </c>
      <c r="E5" s="10"/>
      <c r="F5" s="10"/>
      <c r="G5" s="1">
        <f t="shared" si="0" ref="G5:G68">D5-C5-(F5-E5)</f>
        <v>-12</v>
      </c>
      <c r="H5" s="9">
        <f t="shared" si="1" ref="H5:H68">B5*G5</f>
        <v>-71.04</v>
      </c>
    </row>
    <row r="6" spans="1:8">
      <c r="A6" s="16" t="s">
        <v>74</v>
      </c>
      <c r="B6" s="9">
        <v>550</v>
      </c>
      <c r="C6" s="10">
        <v>45872</v>
      </c>
      <c r="D6" s="10">
        <v>45866</v>
      </c>
      <c r="E6" s="10"/>
      <c r="F6" s="10"/>
      <c r="G6" s="1">
        <f t="shared" si="0">D6-C6-(F6-E6)</f>
        <v>-6</v>
      </c>
      <c r="H6" s="9">
        <f t="shared" si="1">B6*G6</f>
        <v>-3300</v>
      </c>
    </row>
    <row r="7" spans="1:8">
      <c r="A7" s="16" t="s">
        <v>75</v>
      </c>
      <c r="B7" s="9">
        <v>390</v>
      </c>
      <c r="C7" s="10">
        <v>45878</v>
      </c>
      <c r="D7" s="10">
        <v>45866</v>
      </c>
      <c r="E7" s="10"/>
      <c r="F7" s="10"/>
      <c r="G7" s="1">
        <f t="shared" si="0">D7-C7-(F7-E7)</f>
        <v>-12</v>
      </c>
      <c r="H7" s="9">
        <f t="shared" si="1">B7*G7</f>
        <v>-4680</v>
      </c>
    </row>
    <row r="8" spans="1:8">
      <c r="A8" s="16" t="s">
        <v>76</v>
      </c>
      <c r="B8" s="9">
        <v>278.75</v>
      </c>
      <c r="C8" s="10">
        <v>45878</v>
      </c>
      <c r="D8" s="10">
        <v>45866</v>
      </c>
      <c r="E8" s="10"/>
      <c r="F8" s="10"/>
      <c r="G8" s="1">
        <f t="shared" si="0">D8-C8-(F8-E8)</f>
        <v>-12</v>
      </c>
      <c r="H8" s="9">
        <f t="shared" si="1">B8*G8</f>
        <v>-3345</v>
      </c>
    </row>
    <row r="9" spans="1:8">
      <c r="A9" s="16" t="s">
        <v>77</v>
      </c>
      <c r="B9" s="9">
        <v>562.3</v>
      </c>
      <c r="C9" s="10">
        <v>45878</v>
      </c>
      <c r="D9" s="10">
        <v>45866</v>
      </c>
      <c r="E9" s="10"/>
      <c r="F9" s="10"/>
      <c r="G9" s="1">
        <f t="shared" si="0">D9-C9-(F9-E9)</f>
        <v>-12</v>
      </c>
      <c r="H9" s="9">
        <f t="shared" si="1">B9*G9</f>
        <v>-6747.6</v>
      </c>
    </row>
    <row r="10" spans="1:8">
      <c r="A10" s="16" t="s">
        <v>78</v>
      </c>
      <c r="B10" s="9">
        <v>475</v>
      </c>
      <c r="C10" s="10">
        <v>45890</v>
      </c>
      <c r="D10" s="10">
        <v>45866</v>
      </c>
      <c r="E10" s="10"/>
      <c r="F10" s="10"/>
      <c r="G10" s="1">
        <f t="shared" si="0">D10-C10-(F10-E10)</f>
        <v>-24</v>
      </c>
      <c r="H10" s="9">
        <f t="shared" si="1">B10*G10</f>
        <v>-11400</v>
      </c>
    </row>
    <row r="11" spans="1:8">
      <c r="A11" s="16" t="s">
        <v>79</v>
      </c>
      <c r="B11" s="9">
        <v>400</v>
      </c>
      <c r="C11" s="10">
        <v>45872</v>
      </c>
      <c r="D11" s="10">
        <v>45866</v>
      </c>
      <c r="E11" s="10"/>
      <c r="F11" s="10"/>
      <c r="G11" s="1">
        <f t="shared" si="0">D11-C11-(F11-E11)</f>
        <v>-6</v>
      </c>
      <c r="H11" s="9">
        <f t="shared" si="1">B11*G11</f>
        <v>-2400</v>
      </c>
    </row>
    <row r="12" spans="1:8">
      <c r="A12" s="16" t="s">
        <v>80</v>
      </c>
      <c r="B12" s="9">
        <v>1680</v>
      </c>
      <c r="C12" s="10">
        <v>45872</v>
      </c>
      <c r="D12" s="10">
        <v>45868</v>
      </c>
      <c r="E12" s="10"/>
      <c r="F12" s="10"/>
      <c r="G12" s="1">
        <f t="shared" si="0">D12-C12-(F12-E12)</f>
        <v>-4</v>
      </c>
      <c r="H12" s="9">
        <f t="shared" si="1">B12*G12</f>
        <v>-6720</v>
      </c>
    </row>
    <row r="13" spans="1:8">
      <c r="A13" s="16" t="s">
        <v>81</v>
      </c>
      <c r="B13" s="9">
        <v>1680</v>
      </c>
      <c r="C13" s="10">
        <v>45862</v>
      </c>
      <c r="D13" s="10">
        <v>45868</v>
      </c>
      <c r="E13" s="10"/>
      <c r="F13" s="10"/>
      <c r="G13" s="1">
        <f t="shared" si="0">D13-C13-(F13-E13)</f>
        <v>6</v>
      </c>
      <c r="H13" s="9">
        <f t="shared" si="1">B13*G13</f>
        <v>10080</v>
      </c>
    </row>
    <row r="14" spans="1:8">
      <c r="A14" s="16" t="s">
        <v>82</v>
      </c>
      <c r="B14" s="9">
        <v>1680</v>
      </c>
      <c r="C14" s="10">
        <v>45854</v>
      </c>
      <c r="D14" s="10">
        <v>45868</v>
      </c>
      <c r="E14" s="10"/>
      <c r="F14" s="10"/>
      <c r="G14" s="1">
        <f t="shared" si="0">D14-C14-(F14-E14)</f>
        <v>14</v>
      </c>
      <c r="H14" s="9">
        <f t="shared" si="1">B14*G14</f>
        <v>23520</v>
      </c>
    </row>
    <row r="15" spans="1:8">
      <c r="A15" s="16" t="s">
        <v>83</v>
      </c>
      <c r="B15" s="9">
        <v>1680</v>
      </c>
      <c r="C15" s="10">
        <v>45932</v>
      </c>
      <c r="D15" s="10">
        <v>45912</v>
      </c>
      <c r="E15" s="10"/>
      <c r="F15" s="10"/>
      <c r="G15" s="1">
        <f t="shared" si="0">D15-C15-(F15-E15)</f>
        <v>-20</v>
      </c>
      <c r="H15" s="9">
        <f t="shared" si="1">B15*G15</f>
        <v>-33600</v>
      </c>
    </row>
    <row r="16" spans="1:8">
      <c r="A16" s="16" t="s">
        <v>84</v>
      </c>
      <c r="B16" s="9">
        <v>286.86</v>
      </c>
      <c r="C16" s="10">
        <v>45927</v>
      </c>
      <c r="D16" s="10">
        <v>45912</v>
      </c>
      <c r="E16" s="10"/>
      <c r="F16" s="10"/>
      <c r="G16" s="1">
        <f t="shared" si="0">D16-C16-(F16-E16)</f>
        <v>-15</v>
      </c>
      <c r="H16" s="9">
        <f t="shared" si="1">B16*G16</f>
        <v>-4302.9</v>
      </c>
    </row>
    <row r="17" spans="1:8">
      <c r="A17" s="16" t="s">
        <v>85</v>
      </c>
      <c r="B17" s="9">
        <v>328.06</v>
      </c>
      <c r="C17" s="10">
        <v>45896</v>
      </c>
      <c r="D17" s="10">
        <v>45912</v>
      </c>
      <c r="E17" s="10"/>
      <c r="F17" s="10"/>
      <c r="G17" s="1">
        <f t="shared" si="0">D17-C17-(F17-E17)</f>
        <v>16</v>
      </c>
      <c r="H17" s="9">
        <f t="shared" si="1">B17*G17</f>
        <v>5248.96</v>
      </c>
    </row>
    <row r="18" spans="1:8">
      <c r="A18" s="16" t="s">
        <v>86</v>
      </c>
      <c r="B18" s="9">
        <v>1926.6</v>
      </c>
      <c r="C18" s="10">
        <v>45935</v>
      </c>
      <c r="D18" s="10">
        <v>45912</v>
      </c>
      <c r="E18" s="10"/>
      <c r="F18" s="10"/>
      <c r="G18" s="1">
        <f t="shared" si="0">D18-C18-(F18-E18)</f>
        <v>-23</v>
      </c>
      <c r="H18" s="9">
        <f t="shared" si="1">B18*G18</f>
        <v>-44311.8</v>
      </c>
    </row>
    <row r="19" spans="1:8">
      <c r="A19" s="16" t="s">
        <v>87</v>
      </c>
      <c r="B19" s="9">
        <v>1185</v>
      </c>
      <c r="C19" s="10">
        <v>45941</v>
      </c>
      <c r="D19" s="10">
        <v>45912</v>
      </c>
      <c r="E19" s="10"/>
      <c r="F19" s="10"/>
      <c r="G19" s="1">
        <f t="shared" si="0">D19-C19-(F19-E19)</f>
        <v>-29</v>
      </c>
      <c r="H19" s="9">
        <f t="shared" si="1">B19*G19</f>
        <v>-34365</v>
      </c>
    </row>
    <row r="20" spans="1:8">
      <c r="A20" s="16" t="s">
        <v>88</v>
      </c>
      <c r="B20" s="9">
        <v>906.56</v>
      </c>
      <c r="C20" s="10">
        <v>45935</v>
      </c>
      <c r="D20" s="10">
        <v>45912</v>
      </c>
      <c r="E20" s="10"/>
      <c r="F20" s="10"/>
      <c r="G20" s="1">
        <f t="shared" si="0">D20-C20-(F20-E20)</f>
        <v>-23</v>
      </c>
      <c r="H20" s="9">
        <f t="shared" si="1">B20*G20</f>
        <v>-20850.88</v>
      </c>
    </row>
    <row r="21" spans="1:8">
      <c r="A21" s="16" t="s">
        <v>89</v>
      </c>
      <c r="B21" s="9">
        <v>906.56</v>
      </c>
      <c r="C21" s="10">
        <v>45935</v>
      </c>
      <c r="D21" s="10">
        <v>45912</v>
      </c>
      <c r="E21" s="10"/>
      <c r="F21" s="10"/>
      <c r="G21" s="1">
        <f t="shared" si="0">D21-C21-(F21-E21)</f>
        <v>-23</v>
      </c>
      <c r="H21" s="9">
        <f t="shared" si="1">B21*G21</f>
        <v>-20850.88</v>
      </c>
    </row>
    <row r="22" spans="1:8">
      <c r="A22" s="16" t="s">
        <v>90</v>
      </c>
      <c r="B22" s="9">
        <v>36250</v>
      </c>
      <c r="C22" s="10">
        <v>45934</v>
      </c>
      <c r="D22" s="10">
        <v>45922</v>
      </c>
      <c r="E22" s="10"/>
      <c r="F22" s="10"/>
      <c r="G22" s="1">
        <f t="shared" si="0">D22-C22-(F22-E22)</f>
        <v>-12</v>
      </c>
      <c r="H22" s="9">
        <f t="shared" si="1">B22*G22</f>
        <v>-435000</v>
      </c>
    </row>
    <row r="23" spans="1:8">
      <c r="A23" s="16" t="s">
        <v>91</v>
      </c>
      <c r="B23" s="9">
        <v>24960</v>
      </c>
      <c r="C23" s="10">
        <v>45948</v>
      </c>
      <c r="D23" s="10">
        <v>45922</v>
      </c>
      <c r="E23" s="10"/>
      <c r="F23" s="10"/>
      <c r="G23" s="1">
        <f t="shared" si="0">D23-C23-(F23-E23)</f>
        <v>-26</v>
      </c>
      <c r="H23" s="9">
        <f t="shared" si="1">B23*G23</f>
        <v>-648960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27431.69</v>
      </c>
      <c r="C1" s="49">
        <f>COUNTA(A4:A203)</f>
        <v>29</v>
      </c>
      <c r="G1" s="13">
        <f>IF(B1&lt;&gt;0,H1/B1,0)</f>
        <v>-18.782608362809583</v>
      </c>
      <c r="H1" s="12">
        <f>SUM(H4:H195)</f>
        <v>-515238.69000000006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92</v>
      </c>
      <c r="B4" s="9">
        <v>5114.75</v>
      </c>
      <c r="C4" s="10">
        <v>45962</v>
      </c>
      <c r="D4" s="10">
        <v>45939</v>
      </c>
      <c r="E4" s="10"/>
      <c r="F4" s="10"/>
      <c r="G4" s="1">
        <f>D4-C4-(F4-E4)</f>
        <v>-23</v>
      </c>
      <c r="H4" s="9">
        <f>B4*G4</f>
        <v>-117639.25</v>
      </c>
    </row>
    <row r="5" spans="1:8">
      <c r="A5" s="16" t="s">
        <v>93</v>
      </c>
      <c r="B5" s="9">
        <v>550</v>
      </c>
      <c r="C5" s="10">
        <v>45962</v>
      </c>
      <c r="D5" s="10">
        <v>45946</v>
      </c>
      <c r="E5" s="10"/>
      <c r="F5" s="10"/>
      <c r="G5" s="1">
        <f t="shared" si="0" ref="G5:G68">D5-C5-(F5-E5)</f>
        <v>-16</v>
      </c>
      <c r="H5" s="9">
        <f t="shared" si="1" ref="H5:H68">B5*G5</f>
        <v>-8800</v>
      </c>
    </row>
    <row r="6" spans="1:8">
      <c r="A6" s="16" t="s">
        <v>94</v>
      </c>
      <c r="B6" s="9">
        <v>750.01</v>
      </c>
      <c r="C6" s="10">
        <v>45941</v>
      </c>
      <c r="D6" s="10">
        <v>45946</v>
      </c>
      <c r="E6" s="10"/>
      <c r="F6" s="10"/>
      <c r="G6" s="1">
        <f t="shared" si="0">D6-C6-(F6-E6)</f>
        <v>5</v>
      </c>
      <c r="H6" s="9">
        <f t="shared" si="1">B6*G6</f>
        <v>3750.05</v>
      </c>
    </row>
    <row r="7" spans="1:8">
      <c r="A7" s="16" t="s">
        <v>95</v>
      </c>
      <c r="B7" s="9">
        <v>450</v>
      </c>
      <c r="C7" s="10">
        <v>45967</v>
      </c>
      <c r="D7" s="10">
        <v>45946</v>
      </c>
      <c r="E7" s="10"/>
      <c r="F7" s="10"/>
      <c r="G7" s="1">
        <f t="shared" si="0">D7-C7-(F7-E7)</f>
        <v>-21</v>
      </c>
      <c r="H7" s="9">
        <f t="shared" si="1">B7*G7</f>
        <v>-9450</v>
      </c>
    </row>
    <row r="8" spans="1:8">
      <c r="A8" s="16" t="s">
        <v>96</v>
      </c>
      <c r="B8" s="9">
        <v>1580</v>
      </c>
      <c r="C8" s="10">
        <v>45960</v>
      </c>
      <c r="D8" s="10">
        <v>45946</v>
      </c>
      <c r="E8" s="10"/>
      <c r="F8" s="10"/>
      <c r="G8" s="1">
        <f t="shared" si="0">D8-C8-(F8-E8)</f>
        <v>-14</v>
      </c>
      <c r="H8" s="9">
        <f t="shared" si="1">B8*G8</f>
        <v>-22120</v>
      </c>
    </row>
    <row r="9" spans="1:8">
      <c r="A9" s="16" t="s">
        <v>97</v>
      </c>
      <c r="B9" s="9">
        <v>1505.25</v>
      </c>
      <c r="C9" s="10">
        <v>45969</v>
      </c>
      <c r="D9" s="10">
        <v>45957</v>
      </c>
      <c r="E9" s="10"/>
      <c r="F9" s="10"/>
      <c r="G9" s="1">
        <f t="shared" si="0">D9-C9-(F9-E9)</f>
        <v>-12</v>
      </c>
      <c r="H9" s="9">
        <f t="shared" si="1">B9*G9</f>
        <v>-18063</v>
      </c>
    </row>
    <row r="10" spans="1:8">
      <c r="A10" s="16" t="s">
        <v>98</v>
      </c>
      <c r="B10" s="9">
        <v>1626.3</v>
      </c>
      <c r="C10" s="10">
        <v>45969</v>
      </c>
      <c r="D10" s="10">
        <v>45957</v>
      </c>
      <c r="E10" s="10"/>
      <c r="F10" s="10"/>
      <c r="G10" s="1">
        <f t="shared" si="0">D10-C10-(F10-E10)</f>
        <v>-12</v>
      </c>
      <c r="H10" s="9">
        <f t="shared" si="1">B10*G10</f>
        <v>-19515.6</v>
      </c>
    </row>
    <row r="11" spans="1:8">
      <c r="A11" s="16" t="s">
        <v>99</v>
      </c>
      <c r="B11" s="9">
        <v>150</v>
      </c>
      <c r="C11" s="10">
        <v>45973</v>
      </c>
      <c r="D11" s="10">
        <v>45957</v>
      </c>
      <c r="E11" s="10"/>
      <c r="F11" s="10"/>
      <c r="G11" s="1">
        <f t="shared" si="0">D11-C11-(F11-E11)</f>
        <v>-16</v>
      </c>
      <c r="H11" s="9">
        <f t="shared" si="1">B11*G11</f>
        <v>-2400</v>
      </c>
    </row>
    <row r="12" spans="1:8">
      <c r="A12" s="16" t="s">
        <v>100</v>
      </c>
      <c r="B12" s="9">
        <v>442</v>
      </c>
      <c r="C12" s="10">
        <v>45980</v>
      </c>
      <c r="D12" s="10">
        <v>45957</v>
      </c>
      <c r="E12" s="10"/>
      <c r="F12" s="10"/>
      <c r="G12" s="1">
        <f t="shared" si="0">D12-C12-(F12-E12)</f>
        <v>-23</v>
      </c>
      <c r="H12" s="9">
        <f t="shared" si="1">B12*G12</f>
        <v>-10166</v>
      </c>
    </row>
    <row r="13" spans="1:8">
      <c r="A13" s="16" t="s">
        <v>101</v>
      </c>
      <c r="B13" s="9">
        <v>820</v>
      </c>
      <c r="C13" s="10">
        <v>45980</v>
      </c>
      <c r="D13" s="10">
        <v>45957</v>
      </c>
      <c r="E13" s="10"/>
      <c r="F13" s="10"/>
      <c r="G13" s="1">
        <f t="shared" si="0">D13-C13-(F13-E13)</f>
        <v>-23</v>
      </c>
      <c r="H13" s="9">
        <f t="shared" si="1">B13*G13</f>
        <v>-18860</v>
      </c>
    </row>
    <row r="14" spans="1:8">
      <c r="A14" s="16" t="s">
        <v>102</v>
      </c>
      <c r="B14" s="9">
        <v>693</v>
      </c>
      <c r="C14" s="10">
        <v>45982</v>
      </c>
      <c r="D14" s="10">
        <v>45965</v>
      </c>
      <c r="E14" s="10"/>
      <c r="F14" s="10"/>
      <c r="G14" s="1">
        <f t="shared" si="0">D14-C14-(F14-E14)</f>
        <v>-17</v>
      </c>
      <c r="H14" s="9">
        <f t="shared" si="1">B14*G14</f>
        <v>-11781</v>
      </c>
    </row>
    <row r="15" spans="1:8">
      <c r="A15" s="16" t="s">
        <v>103</v>
      </c>
      <c r="B15" s="9">
        <v>600</v>
      </c>
      <c r="C15" s="10">
        <v>45984</v>
      </c>
      <c r="D15" s="10">
        <v>45965</v>
      </c>
      <c r="E15" s="10"/>
      <c r="F15" s="10"/>
      <c r="G15" s="1">
        <f t="shared" si="0">D15-C15-(F15-E15)</f>
        <v>-19</v>
      </c>
      <c r="H15" s="9">
        <f t="shared" si="1">B15*G15</f>
        <v>-11400</v>
      </c>
    </row>
    <row r="16" spans="1:8">
      <c r="A16" s="16" t="s">
        <v>104</v>
      </c>
      <c r="B16" s="9">
        <v>226.23</v>
      </c>
      <c r="C16" s="10">
        <v>45983</v>
      </c>
      <c r="D16" s="10">
        <v>45965</v>
      </c>
      <c r="E16" s="10"/>
      <c r="F16" s="10"/>
      <c r="G16" s="1">
        <f t="shared" si="0">D16-C16-(F16-E16)</f>
        <v>-18</v>
      </c>
      <c r="H16" s="9">
        <f t="shared" si="1">B16*G16</f>
        <v>-4072.14</v>
      </c>
    </row>
    <row r="17" spans="1:8">
      <c r="A17" s="16" t="s">
        <v>105</v>
      </c>
      <c r="B17" s="9">
        <v>419.54</v>
      </c>
      <c r="C17" s="10">
        <v>46005</v>
      </c>
      <c r="D17" s="10">
        <v>45981</v>
      </c>
      <c r="E17" s="10"/>
      <c r="F17" s="10"/>
      <c r="G17" s="1">
        <f t="shared" si="0">D17-C17-(F17-E17)</f>
        <v>-24</v>
      </c>
      <c r="H17" s="9">
        <f t="shared" si="1">B17*G17</f>
        <v>-10068.96</v>
      </c>
    </row>
    <row r="18" spans="1:8">
      <c r="A18" s="16" t="s">
        <v>106</v>
      </c>
      <c r="B18" s="9">
        <v>360</v>
      </c>
      <c r="C18" s="10">
        <v>45997</v>
      </c>
      <c r="D18" s="10">
        <v>45981</v>
      </c>
      <c r="E18" s="10"/>
      <c r="F18" s="10"/>
      <c r="G18" s="1">
        <f t="shared" si="0">D18-C18-(F18-E18)</f>
        <v>-16</v>
      </c>
      <c r="H18" s="9">
        <f t="shared" si="1">B18*G18</f>
        <v>-5760</v>
      </c>
    </row>
    <row r="19" spans="1:8">
      <c r="A19" s="16" t="s">
        <v>107</v>
      </c>
      <c r="B19" s="9">
        <v>1352.88</v>
      </c>
      <c r="C19" s="10">
        <v>45991</v>
      </c>
      <c r="D19" s="10">
        <v>45981</v>
      </c>
      <c r="E19" s="10"/>
      <c r="F19" s="10"/>
      <c r="G19" s="1">
        <f t="shared" si="0">D19-C19-(F19-E19)</f>
        <v>-10</v>
      </c>
      <c r="H19" s="9">
        <f t="shared" si="1">B19*G19</f>
        <v>-13528.8</v>
      </c>
    </row>
    <row r="20" spans="1:8">
      <c r="A20" s="16" t="s">
        <v>108</v>
      </c>
      <c r="B20" s="9">
        <v>3642</v>
      </c>
      <c r="C20" s="10">
        <v>46004</v>
      </c>
      <c r="D20" s="10">
        <v>45981</v>
      </c>
      <c r="E20" s="10"/>
      <c r="F20" s="10"/>
      <c r="G20" s="1">
        <f t="shared" si="0">D20-C20-(F20-E20)</f>
        <v>-23</v>
      </c>
      <c r="H20" s="9">
        <f t="shared" si="1">B20*G20</f>
        <v>-83766</v>
      </c>
    </row>
    <row r="21" spans="1:8">
      <c r="A21" s="16" t="s">
        <v>109</v>
      </c>
      <c r="B21" s="9">
        <v>1283.33</v>
      </c>
      <c r="C21" s="10">
        <v>46004</v>
      </c>
      <c r="D21" s="10">
        <v>45981</v>
      </c>
      <c r="E21" s="10"/>
      <c r="F21" s="10"/>
      <c r="G21" s="1">
        <f t="shared" si="0">D21-C21-(F21-E21)</f>
        <v>-23</v>
      </c>
      <c r="H21" s="9">
        <f t="shared" si="1">B21*G21</f>
        <v>-29516.59</v>
      </c>
    </row>
    <row r="22" spans="1:8">
      <c r="A22" s="16" t="s">
        <v>110</v>
      </c>
      <c r="B22" s="9">
        <v>850</v>
      </c>
      <c r="C22" s="10">
        <v>46009</v>
      </c>
      <c r="D22" s="10">
        <v>45988</v>
      </c>
      <c r="E22" s="10"/>
      <c r="F22" s="10"/>
      <c r="G22" s="1">
        <f t="shared" si="0">D22-C22-(F22-E22)</f>
        <v>-21</v>
      </c>
      <c r="H22" s="9">
        <f t="shared" si="1">B22*G22</f>
        <v>-17850</v>
      </c>
    </row>
    <row r="23" spans="1:8">
      <c r="A23" s="16" t="s">
        <v>111</v>
      </c>
      <c r="B23" s="9">
        <v>300</v>
      </c>
      <c r="C23" s="10">
        <v>46017</v>
      </c>
      <c r="D23" s="10">
        <v>46006</v>
      </c>
      <c r="E23" s="10"/>
      <c r="F23" s="10"/>
      <c r="G23" s="1">
        <f t="shared" si="0">D23-C23-(F23-E23)</f>
        <v>-11</v>
      </c>
      <c r="H23" s="9">
        <f t="shared" si="1">B23*G23</f>
        <v>-3300</v>
      </c>
    </row>
    <row r="24" spans="1:8">
      <c r="A24" s="16" t="s">
        <v>112</v>
      </c>
      <c r="B24" s="9">
        <v>322</v>
      </c>
      <c r="C24" s="10">
        <v>46018</v>
      </c>
      <c r="D24" s="10">
        <v>46006</v>
      </c>
      <c r="E24" s="10"/>
      <c r="F24" s="10"/>
      <c r="G24" s="1">
        <f t="shared" si="0">D24-C24-(F24-E24)</f>
        <v>-12</v>
      </c>
      <c r="H24" s="9">
        <f t="shared" si="1">B24*G24</f>
        <v>-3864</v>
      </c>
    </row>
    <row r="25" spans="1:8">
      <c r="A25" s="16" t="s">
        <v>113</v>
      </c>
      <c r="B25" s="9">
        <v>600</v>
      </c>
      <c r="C25" s="10">
        <v>46023</v>
      </c>
      <c r="D25" s="10">
        <v>46006</v>
      </c>
      <c r="E25" s="10"/>
      <c r="F25" s="10"/>
      <c r="G25" s="1">
        <f t="shared" si="0">D25-C25-(F25-E25)</f>
        <v>-17</v>
      </c>
      <c r="H25" s="9">
        <f t="shared" si="1">B25*G25</f>
        <v>-10200</v>
      </c>
    </row>
    <row r="26" spans="1:8">
      <c r="A26" s="16" t="s">
        <v>114</v>
      </c>
      <c r="B26" s="9">
        <v>963.3</v>
      </c>
      <c r="C26" s="10">
        <v>46025</v>
      </c>
      <c r="D26" s="10">
        <v>46006</v>
      </c>
      <c r="E26" s="10"/>
      <c r="F26" s="10"/>
      <c r="G26" s="1">
        <f t="shared" si="0">D26-C26-(F26-E26)</f>
        <v>-19</v>
      </c>
      <c r="H26" s="9">
        <f t="shared" si="1">B26*G26</f>
        <v>-18302.7</v>
      </c>
    </row>
    <row r="27" spans="1:8">
      <c r="A27" s="16" t="s">
        <v>115</v>
      </c>
      <c r="B27" s="9">
        <v>592.5</v>
      </c>
      <c r="C27" s="10">
        <v>46025</v>
      </c>
      <c r="D27" s="10">
        <v>46006</v>
      </c>
      <c r="E27" s="10"/>
      <c r="F27" s="10"/>
      <c r="G27" s="1">
        <f t="shared" si="0">D27-C27-(F27-E27)</f>
        <v>-19</v>
      </c>
      <c r="H27" s="9">
        <f t="shared" si="1">B27*G27</f>
        <v>-11257.5</v>
      </c>
    </row>
    <row r="28" spans="1:8">
      <c r="A28" s="16" t="s">
        <v>116</v>
      </c>
      <c r="B28" s="9">
        <v>197.5</v>
      </c>
      <c r="C28" s="10">
        <v>46033</v>
      </c>
      <c r="D28" s="10">
        <v>46006</v>
      </c>
      <c r="E28" s="10"/>
      <c r="F28" s="10"/>
      <c r="G28" s="1">
        <f t="shared" si="0">D28-C28-(F28-E28)</f>
        <v>-27</v>
      </c>
      <c r="H28" s="9">
        <f t="shared" si="1">B28*G28</f>
        <v>-5332.5</v>
      </c>
    </row>
    <row r="29" spans="1:8">
      <c r="A29" s="16" t="s">
        <v>117</v>
      </c>
      <c r="B29" s="9">
        <v>321.1</v>
      </c>
      <c r="C29" s="10">
        <v>46033</v>
      </c>
      <c r="D29" s="10">
        <v>46006</v>
      </c>
      <c r="E29" s="10"/>
      <c r="F29" s="10"/>
      <c r="G29" s="1">
        <f t="shared" si="0">D29-C29-(F29-E29)</f>
        <v>-27</v>
      </c>
      <c r="H29" s="9">
        <f t="shared" si="1">B29*G29</f>
        <v>-8669.7</v>
      </c>
    </row>
    <row r="30" spans="1:8">
      <c r="A30" s="16" t="s">
        <v>118</v>
      </c>
      <c r="B30" s="9">
        <v>395</v>
      </c>
      <c r="C30" s="10">
        <v>46016</v>
      </c>
      <c r="D30" s="10">
        <v>46007</v>
      </c>
      <c r="E30" s="10">
        <v>46015</v>
      </c>
      <c r="F30" s="10">
        <v>46015</v>
      </c>
      <c r="G30" s="1">
        <f t="shared" si="0">D30-C30-(F30-E30)</f>
        <v>-9</v>
      </c>
      <c r="H30" s="9">
        <f t="shared" si="1">B30*G30</f>
        <v>-3555</v>
      </c>
    </row>
    <row r="31" spans="1:8">
      <c r="A31" s="16" t="s">
        <v>119</v>
      </c>
      <c r="B31" s="9">
        <v>395</v>
      </c>
      <c r="C31" s="10">
        <v>46037</v>
      </c>
      <c r="D31" s="10">
        <v>46007</v>
      </c>
      <c r="E31" s="10"/>
      <c r="F31" s="10"/>
      <c r="G31" s="1">
        <f t="shared" si="0">D31-C31-(F31-E31)</f>
        <v>-30</v>
      </c>
      <c r="H31" s="9">
        <f t="shared" si="1">B31*G31</f>
        <v>-11850</v>
      </c>
    </row>
    <row r="32" spans="1:8">
      <c r="A32" s="16" t="s">
        <v>120</v>
      </c>
      <c r="B32" s="9">
        <v>930</v>
      </c>
      <c r="C32" s="10">
        <v>46036</v>
      </c>
      <c r="D32" s="10">
        <v>46013</v>
      </c>
      <c r="E32" s="10">
        <v>46006</v>
      </c>
      <c r="F32" s="10">
        <v>46013</v>
      </c>
      <c r="G32" s="1">
        <f t="shared" si="0">D32-C32-(F32-E32)</f>
        <v>-30</v>
      </c>
      <c r="H32" s="9">
        <f t="shared" si="1">B32*G32</f>
        <v>-27900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