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esktop\indice di termpestivita 2024\"/>
    </mc:Choice>
  </mc:AlternateContent>
  <bookViews>
    <workbookView xWindow="0" yWindow="0" windowWidth="28800" windowHeight="117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<sst xmlns="http://schemas.openxmlformats.org/spreadsheetml/2006/main" count="105" uniqueCount="80">
  <si>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</si>
  <si>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</si>
  <si>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</si>
  <si>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</si>
  <si>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</si>
  <si>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</si>
  <si>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</si>
  <si>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</si>
  <si>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</si>
  <si>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</si>
  <si>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</si>
  <si>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</si>
  <si>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</si>
  <si>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</si>
  <si>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</si>
  <si>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</si>
  <si>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</si>
  <si>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</si>
  <si>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</si>
  <si>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</si>
  <si>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"D. A. AZUNI" BUDDUSO' Sedi associate di Alà dei Sardi e Pattada</t>
  </si>
  <si>
    <t>07020 BUDDUSO (SS) - VIA COMM.FUMU - C.F. 81000450908 C.M. SSIC80600X</t>
  </si>
  <si>
    <t>2024</t>
  </si>
  <si>
    <t>13/PA-2024 del 23/01/2024</t>
  </si>
  <si>
    <t>000000004091 del 29/12/2023</t>
  </si>
  <si>
    <t>1024003229 del 12/01/2024</t>
  </si>
  <si>
    <t>813 / A del 10/12/2023</t>
  </si>
  <si>
    <t>1017/P del 29/02/2024</t>
  </si>
  <si>
    <t>1016/P del 29/02/2024</t>
  </si>
  <si>
    <t>1024029779 del 05/02/2024</t>
  </si>
  <si>
    <t>01015-4200000470-PA del 21/03/2024</t>
  </si>
  <si>
    <t>294A del 18/03/2024</t>
  </si>
  <si>
    <t>102/E del 27/03/2024</t>
  </si>
  <si>
    <t>103/E del 27/03/2024</t>
  </si>
  <si>
    <t>104/E del 27/03/2024</t>
  </si>
  <si>
    <t>25 B del 29/03/2024</t>
  </si>
  <si>
    <t>40 del 17/04/2024</t>
  </si>
  <si>
    <t>45 del 23/04/2024</t>
  </si>
  <si>
    <t>39 del 17/04/2024</t>
  </si>
  <si>
    <t>48 del 23/04/2024</t>
  </si>
  <si>
    <t>46 del 23/04/2024</t>
  </si>
  <si>
    <t>44 del 23/04/2024</t>
  </si>
  <si>
    <t>56 del 03/05/2024</t>
  </si>
  <si>
    <t>57 del 03/05/2024</t>
  </si>
  <si>
    <t>58 del 03/05/2024</t>
  </si>
  <si>
    <t>59 del 03/05/2024</t>
  </si>
  <si>
    <t>2024/5/178 del 04/05/2024</t>
  </si>
  <si>
    <t>3394/FVIAC del 13/05/2024</t>
  </si>
  <si>
    <t>76 del 23/05/2024</t>
  </si>
  <si>
    <t>77 del 23/05/2024</t>
  </si>
  <si>
    <t>78 del 23/05/2024</t>
  </si>
  <si>
    <t>98 del 04/06/2024</t>
  </si>
  <si>
    <t>35 B del 23/05/2024</t>
  </si>
  <si>
    <t>2718/P del 31/05/2024</t>
  </si>
  <si>
    <t>2719/P del 31/05/2024</t>
  </si>
  <si>
    <t>181/E del 07/06/2024</t>
  </si>
  <si>
    <t>FATTPA 14_24 del 09/06/2024</t>
  </si>
  <si>
    <t>20/PA del 29/06/2024</t>
  </si>
  <si>
    <t>214/E del 04/07/2024</t>
  </si>
  <si>
    <t>212/E del 04/07/2024</t>
  </si>
  <si>
    <t>213/E del 04/07/2024</t>
  </si>
  <si>
    <t>1/243 del 22/07/2024</t>
  </si>
  <si>
    <t>40/001 del 06/08/2024</t>
  </si>
  <si>
    <t>39/001 del 06/08/2024</t>
  </si>
  <si>
    <t>38/001 del 05/08/2024</t>
  </si>
  <si>
    <t>69/PA-2024 del 11/09/2024</t>
  </si>
  <si>
    <t>V3-17302 del 30/09/2024</t>
  </si>
  <si>
    <t>23/PA del 21/10/2024</t>
  </si>
  <si>
    <t>39P del 04/10/2024</t>
  </si>
  <si>
    <t>123/PA del 28/10/2024</t>
  </si>
  <si>
    <t>130/PA del 28/10/2024</t>
  </si>
  <si>
    <t>137/PA del 28/10/2024</t>
  </si>
  <si>
    <t>136/PA del 28/10/2024</t>
  </si>
  <si>
    <t>V3-18425 del 15/10/2024</t>
  </si>
  <si>
    <t>FVL1074 del 19/11/2024</t>
  </si>
  <si>
    <t>78/PA-2024 del 06/11/2024</t>
  </si>
  <si>
    <t>86/PA-2024 del 27/11/2024</t>
  </si>
  <si>
    <t>5275/P del 30/11/2024</t>
  </si>
  <si>
    <t>85/PA-2024 del 27/11/2024</t>
  </si>
  <si>
    <t>102/PA del 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</si>
</sst>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58</v>
      </c>
      <c r="B9" s="33"/>
      <c r="C9" s="32">
        <f>SUM(C13:C16)</f>
        <v>129933.39</v>
      </c>
      <c r="D9" s="33"/>
      <c r="E9" s="38">
        <f>('Trimestre 1'!H1+'Trimestre 2'!H1+'Trimestre 3'!H1+'Trimestre 4'!H1)/C9</f>
        <v>-19.997013084935286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9</v>
      </c>
      <c r="C13" s="26">
        <f>'Trimestre 1'!B1</f>
        <v>15882.92</v>
      </c>
      <c r="D13" s="26">
        <f>'Trimestre 1'!G1</f>
        <v>8.3710375673994442</v>
      </c>
      <c r="E13" s="26">
        <v>20921.64</v>
      </c>
      <c r="F13" s="30">
        <v>5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25</v>
      </c>
      <c r="C14" s="26">
        <f>'Trimestre 2'!B1</f>
        <v>32045.390000000007</v>
      </c>
      <c r="D14" s="26">
        <f>'Trimestre 2'!G1</f>
        <v>-15.569725629801978</v>
      </c>
      <c r="E14" s="26">
        <v>20966.03</v>
      </c>
      <c r="F14" s="30">
        <v>5</v>
      </c>
    </row>
    <row r="15" spans="1:9" ht="22.5" customHeight="1" x14ac:dyDescent="0.25">
      <c r="A15" s="25" t="s">
        <v>15</v>
      </c>
      <c r="B15" s="14">
        <f>'Trimestre 3'!C1</f>
        <v>9</v>
      </c>
      <c r="C15" s="26">
        <f>'Trimestre 3'!B1</f>
        <v>66423.06</v>
      </c>
      <c r="D15" s="26">
        <f>'Trimestre 3'!G1</f>
        <v>-28.334153831515742</v>
      </c>
      <c r="E15" s="26">
        <v>83305.25</v>
      </c>
      <c r="F15" s="30">
        <v>6</v>
      </c>
    </row>
    <row r="16" spans="1:9" ht="21.75" customHeight="1" x14ac:dyDescent="0.25">
      <c r="A16" s="25" t="s">
        <v>16</v>
      </c>
      <c r="B16" s="14">
        <f>'Trimestre 4'!C1</f>
        <v>15</v>
      </c>
      <c r="C16" s="26">
        <f>'Trimestre 4'!B1</f>
        <v>15582.02</v>
      </c>
      <c r="D16" s="26">
        <f>'Trimestre 4'!G1</f>
        <v>-22.478285228744411</v>
      </c>
      <c r="E16" s="26">
        <v>109715.75</v>
      </c>
      <c r="F16" s="30">
        <v>9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15882.92</v>
      </c>
      <c r="C1" s="31">
        <f>COUNTA(A4:A203)</f>
        <v>9</v>
      </c>
      <c r="G1" s="13">
        <f>IF(B1&lt;&gt;0,H1/B1,0)</f>
        <v>8.3710375673994442</v>
      </c>
      <c r="H1" s="12">
        <f>SUM(H4:H195)</f>
        <v>132956.52000000002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3350</v>
      </c>
      <c r="C4" s="10">
        <v>45351</v>
      </c>
      <c r="D4" s="10">
        <v>45321</v>
      </c>
      <c r="E4" s="10"/>
      <c r="F4" s="10"/>
      <c r="G4" s="1">
        <f>D4-C4-(F4-E4)</f>
        <v>-30</v>
      </c>
      <c r="H4" s="9">
        <f>B4*G4</f>
        <v>-100500</v>
      </c>
    </row>
    <row r="5" spans="1:8" x14ac:dyDescent="0.25">
      <c r="A5" s="16" t="s">
        <v>24</v>
      </c>
      <c r="B5" s="9">
        <v>5576</v>
      </c>
      <c r="C5" s="10">
        <v>45337</v>
      </c>
      <c r="D5" s="10">
        <v>45321</v>
      </c>
      <c r="E5" s="10"/>
      <c r="F5" s="10"/>
      <c r="G5" s="1">
        <f t="shared" ref="G5:G68" si="0">D5-C5-(F5-E5)</f>
        <v>-16</v>
      </c>
      <c r="H5" s="9">
        <f t="shared" ref="H5:H68" si="1">B5*G5</f>
        <v>-89216</v>
      </c>
    </row>
    <row r="6" spans="1:8" x14ac:dyDescent="0.25">
      <c r="A6" s="16" t="s">
        <v>25</v>
      </c>
      <c r="B6" s="9">
        <v>9.8800000000000008</v>
      </c>
      <c r="C6" s="10">
        <v>45338</v>
      </c>
      <c r="D6" s="10">
        <v>45321</v>
      </c>
      <c r="E6" s="10"/>
      <c r="F6" s="10"/>
      <c r="G6" s="1">
        <f t="shared" si="0"/>
        <v>-17</v>
      </c>
      <c r="H6" s="9">
        <f t="shared" si="1"/>
        <v>-167.96</v>
      </c>
    </row>
    <row r="7" spans="1:8" x14ac:dyDescent="0.25">
      <c r="A7" s="16" t="s">
        <v>26</v>
      </c>
      <c r="B7" s="9">
        <v>5900</v>
      </c>
      <c r="C7" s="10">
        <v>45304</v>
      </c>
      <c r="D7" s="10">
        <v>45363</v>
      </c>
      <c r="E7" s="10"/>
      <c r="F7" s="10"/>
      <c r="G7" s="1">
        <f t="shared" si="0"/>
        <v>59</v>
      </c>
      <c r="H7" s="9">
        <f t="shared" si="1"/>
        <v>348100</v>
      </c>
    </row>
    <row r="8" spans="1:8" x14ac:dyDescent="0.25">
      <c r="A8" s="16" t="s">
        <v>27</v>
      </c>
      <c r="B8" s="9">
        <v>154.99</v>
      </c>
      <c r="C8" s="10">
        <v>45387</v>
      </c>
      <c r="D8" s="10">
        <v>45363</v>
      </c>
      <c r="E8" s="10"/>
      <c r="F8" s="10"/>
      <c r="G8" s="1">
        <f t="shared" si="0"/>
        <v>-24</v>
      </c>
      <c r="H8" s="9">
        <f t="shared" si="1"/>
        <v>-3719.76</v>
      </c>
    </row>
    <row r="9" spans="1:8" x14ac:dyDescent="0.25">
      <c r="A9" s="16" t="s">
        <v>28</v>
      </c>
      <c r="B9" s="9">
        <v>10.29</v>
      </c>
      <c r="C9" s="10">
        <v>45387</v>
      </c>
      <c r="D9" s="10">
        <v>45363</v>
      </c>
      <c r="E9" s="10"/>
      <c r="F9" s="10"/>
      <c r="G9" s="1">
        <f t="shared" si="0"/>
        <v>-24</v>
      </c>
      <c r="H9" s="9">
        <f t="shared" si="1"/>
        <v>-246.96</v>
      </c>
    </row>
    <row r="10" spans="1:8" x14ac:dyDescent="0.25">
      <c r="A10" s="16" t="s">
        <v>29</v>
      </c>
      <c r="B10" s="9">
        <v>19.760000000000002</v>
      </c>
      <c r="C10" s="10">
        <v>45359</v>
      </c>
      <c r="D10" s="10">
        <v>45379</v>
      </c>
      <c r="E10" s="10"/>
      <c r="F10" s="10"/>
      <c r="G10" s="1">
        <f t="shared" si="0"/>
        <v>20</v>
      </c>
      <c r="H10" s="9">
        <f t="shared" si="1"/>
        <v>395.2</v>
      </c>
    </row>
    <row r="11" spans="1:8" x14ac:dyDescent="0.25">
      <c r="A11" s="16" t="s">
        <v>30</v>
      </c>
      <c r="B11" s="9">
        <v>250</v>
      </c>
      <c r="C11" s="10">
        <v>45407</v>
      </c>
      <c r="D11" s="10">
        <v>45379</v>
      </c>
      <c r="E11" s="10"/>
      <c r="F11" s="10"/>
      <c r="G11" s="1">
        <f t="shared" si="0"/>
        <v>-28</v>
      </c>
      <c r="H11" s="9">
        <f t="shared" si="1"/>
        <v>-7000</v>
      </c>
    </row>
    <row r="12" spans="1:8" x14ac:dyDescent="0.25">
      <c r="A12" s="16" t="s">
        <v>31</v>
      </c>
      <c r="B12" s="9">
        <v>612</v>
      </c>
      <c r="C12" s="10">
        <v>45403</v>
      </c>
      <c r="D12" s="10">
        <v>45379</v>
      </c>
      <c r="E12" s="10"/>
      <c r="F12" s="10"/>
      <c r="G12" s="1">
        <f t="shared" si="0"/>
        <v>-24</v>
      </c>
      <c r="H12" s="9">
        <f t="shared" si="1"/>
        <v>-14688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32045.390000000007</v>
      </c>
      <c r="C1" s="31">
        <f>COUNTA(A4:A203)</f>
        <v>25</v>
      </c>
      <c r="G1" s="13">
        <f>IF(B1&lt;&gt;0,H1/B1,0)</f>
        <v>-15.569725629801978</v>
      </c>
      <c r="H1" s="12">
        <f>SUM(H4:H195)</f>
        <v>-498937.93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32</v>
      </c>
      <c r="B4" s="9">
        <v>1208</v>
      </c>
      <c r="C4" s="10">
        <v>45415</v>
      </c>
      <c r="D4" s="10">
        <v>45387</v>
      </c>
      <c r="E4" s="10"/>
      <c r="F4" s="10"/>
      <c r="G4" s="1">
        <f>D4-C4-(F4-E4)</f>
        <v>-28</v>
      </c>
      <c r="H4" s="9">
        <f>B4*G4</f>
        <v>-33824</v>
      </c>
    </row>
    <row r="5" spans="1:8" x14ac:dyDescent="0.25">
      <c r="A5" s="16" t="s">
        <v>33</v>
      </c>
      <c r="B5" s="9">
        <v>755</v>
      </c>
      <c r="C5" s="10">
        <v>45415</v>
      </c>
      <c r="D5" s="10">
        <v>45387</v>
      </c>
      <c r="E5" s="10"/>
      <c r="F5" s="10"/>
      <c r="G5" s="1">
        <f t="shared" ref="G5:G68" si="0">D5-C5-(F5-E5)</f>
        <v>-28</v>
      </c>
      <c r="H5" s="9">
        <f t="shared" ref="H5:H68" si="1">B5*G5</f>
        <v>-21140</v>
      </c>
    </row>
    <row r="6" spans="1:8" x14ac:dyDescent="0.25">
      <c r="A6" s="16" t="s">
        <v>34</v>
      </c>
      <c r="B6" s="9">
        <v>755</v>
      </c>
      <c r="C6" s="10">
        <v>45415</v>
      </c>
      <c r="D6" s="10">
        <v>45387</v>
      </c>
      <c r="E6" s="10"/>
      <c r="F6" s="10"/>
      <c r="G6" s="1">
        <f t="shared" si="0"/>
        <v>-28</v>
      </c>
      <c r="H6" s="9">
        <f t="shared" si="1"/>
        <v>-21140</v>
      </c>
    </row>
    <row r="7" spans="1:8" x14ac:dyDescent="0.25">
      <c r="A7" s="16" t="s">
        <v>35</v>
      </c>
      <c r="B7" s="9">
        <v>305.94</v>
      </c>
      <c r="C7" s="10">
        <v>45422</v>
      </c>
      <c r="D7" s="10">
        <v>45397</v>
      </c>
      <c r="E7" s="10"/>
      <c r="F7" s="10"/>
      <c r="G7" s="1">
        <f t="shared" si="0"/>
        <v>-25</v>
      </c>
      <c r="H7" s="9">
        <f t="shared" si="1"/>
        <v>-7648.5</v>
      </c>
    </row>
    <row r="8" spans="1:8" x14ac:dyDescent="0.25">
      <c r="A8" s="16" t="s">
        <v>36</v>
      </c>
      <c r="B8" s="9">
        <v>892</v>
      </c>
      <c r="C8" s="10">
        <v>45430</v>
      </c>
      <c r="D8" s="10">
        <v>45418</v>
      </c>
      <c r="E8" s="10"/>
      <c r="F8" s="10"/>
      <c r="G8" s="1">
        <f t="shared" si="0"/>
        <v>-12</v>
      </c>
      <c r="H8" s="9">
        <f t="shared" si="1"/>
        <v>-10704</v>
      </c>
    </row>
    <row r="9" spans="1:8" x14ac:dyDescent="0.25">
      <c r="A9" s="16" t="s">
        <v>37</v>
      </c>
      <c r="B9" s="9">
        <v>892</v>
      </c>
      <c r="C9" s="10">
        <v>45436</v>
      </c>
      <c r="D9" s="10">
        <v>45418</v>
      </c>
      <c r="E9" s="10"/>
      <c r="F9" s="10"/>
      <c r="G9" s="1">
        <f t="shared" si="0"/>
        <v>-18</v>
      </c>
      <c r="H9" s="9">
        <f t="shared" si="1"/>
        <v>-16056</v>
      </c>
    </row>
    <row r="10" spans="1:8" x14ac:dyDescent="0.25">
      <c r="A10" s="16" t="s">
        <v>38</v>
      </c>
      <c r="B10" s="9">
        <v>522</v>
      </c>
      <c r="C10" s="10">
        <v>45431</v>
      </c>
      <c r="D10" s="10">
        <v>45418</v>
      </c>
      <c r="E10" s="10"/>
      <c r="F10" s="10"/>
      <c r="G10" s="1">
        <f t="shared" si="0"/>
        <v>-13</v>
      </c>
      <c r="H10" s="9">
        <f t="shared" si="1"/>
        <v>-6786</v>
      </c>
    </row>
    <row r="11" spans="1:8" x14ac:dyDescent="0.25">
      <c r="A11" s="16" t="s">
        <v>39</v>
      </c>
      <c r="B11" s="9">
        <v>597</v>
      </c>
      <c r="C11" s="10">
        <v>45436</v>
      </c>
      <c r="D11" s="10">
        <v>45418</v>
      </c>
      <c r="E11" s="10"/>
      <c r="F11" s="10"/>
      <c r="G11" s="1">
        <f t="shared" si="0"/>
        <v>-18</v>
      </c>
      <c r="H11" s="9">
        <f t="shared" si="1"/>
        <v>-10746</v>
      </c>
    </row>
    <row r="12" spans="1:8" x14ac:dyDescent="0.25">
      <c r="A12" s="16" t="s">
        <v>40</v>
      </c>
      <c r="B12" s="9">
        <v>442</v>
      </c>
      <c r="C12" s="10">
        <v>45436</v>
      </c>
      <c r="D12" s="10">
        <v>45418</v>
      </c>
      <c r="E12" s="10"/>
      <c r="F12" s="10"/>
      <c r="G12" s="1">
        <f t="shared" si="0"/>
        <v>-18</v>
      </c>
      <c r="H12" s="9">
        <f t="shared" si="1"/>
        <v>-7956</v>
      </c>
    </row>
    <row r="13" spans="1:8" x14ac:dyDescent="0.25">
      <c r="A13" s="16" t="s">
        <v>41</v>
      </c>
      <c r="B13" s="9">
        <v>522</v>
      </c>
      <c r="C13" s="10">
        <v>45436</v>
      </c>
      <c r="D13" s="10">
        <v>45418</v>
      </c>
      <c r="E13" s="10"/>
      <c r="F13" s="10"/>
      <c r="G13" s="1">
        <f t="shared" si="0"/>
        <v>-18</v>
      </c>
      <c r="H13" s="9">
        <f t="shared" si="1"/>
        <v>-9396</v>
      </c>
    </row>
    <row r="14" spans="1:8" x14ac:dyDescent="0.25">
      <c r="A14" s="16" t="s">
        <v>42</v>
      </c>
      <c r="B14" s="9">
        <v>512</v>
      </c>
      <c r="C14" s="10">
        <v>45448</v>
      </c>
      <c r="D14" s="10">
        <v>45432</v>
      </c>
      <c r="E14" s="10"/>
      <c r="F14" s="10"/>
      <c r="G14" s="1">
        <f t="shared" si="0"/>
        <v>-16</v>
      </c>
      <c r="H14" s="9">
        <f t="shared" si="1"/>
        <v>-8192</v>
      </c>
    </row>
    <row r="15" spans="1:8" x14ac:dyDescent="0.25">
      <c r="A15" s="16" t="s">
        <v>43</v>
      </c>
      <c r="B15" s="9">
        <v>1097</v>
      </c>
      <c r="C15" s="10">
        <v>45448</v>
      </c>
      <c r="D15" s="10">
        <v>45432</v>
      </c>
      <c r="E15" s="10"/>
      <c r="F15" s="10"/>
      <c r="G15" s="1">
        <f t="shared" si="0"/>
        <v>-16</v>
      </c>
      <c r="H15" s="9">
        <f t="shared" si="1"/>
        <v>-17552</v>
      </c>
    </row>
    <row r="16" spans="1:8" x14ac:dyDescent="0.25">
      <c r="A16" s="16" t="s">
        <v>44</v>
      </c>
      <c r="B16" s="9">
        <v>794</v>
      </c>
      <c r="C16" s="10">
        <v>45448</v>
      </c>
      <c r="D16" s="10">
        <v>45432</v>
      </c>
      <c r="E16" s="10"/>
      <c r="F16" s="10"/>
      <c r="G16" s="1">
        <f t="shared" si="0"/>
        <v>-16</v>
      </c>
      <c r="H16" s="9">
        <f t="shared" si="1"/>
        <v>-12704</v>
      </c>
    </row>
    <row r="17" spans="1:8" x14ac:dyDescent="0.25">
      <c r="A17" s="16" t="s">
        <v>45</v>
      </c>
      <c r="B17" s="9">
        <v>842</v>
      </c>
      <c r="C17" s="10">
        <v>45448</v>
      </c>
      <c r="D17" s="10">
        <v>45432</v>
      </c>
      <c r="E17" s="10"/>
      <c r="F17" s="10"/>
      <c r="G17" s="1">
        <f t="shared" si="0"/>
        <v>-16</v>
      </c>
      <c r="H17" s="9">
        <f t="shared" si="1"/>
        <v>-13472</v>
      </c>
    </row>
    <row r="18" spans="1:8" x14ac:dyDescent="0.25">
      <c r="A18" s="16" t="s">
        <v>46</v>
      </c>
      <c r="B18" s="9">
        <v>12710</v>
      </c>
      <c r="C18" s="10">
        <v>45449</v>
      </c>
      <c r="D18" s="10">
        <v>45435</v>
      </c>
      <c r="E18" s="10"/>
      <c r="F18" s="10"/>
      <c r="G18" s="1">
        <f t="shared" si="0"/>
        <v>-14</v>
      </c>
      <c r="H18" s="9">
        <f t="shared" si="1"/>
        <v>-177940</v>
      </c>
    </row>
    <row r="19" spans="1:8" x14ac:dyDescent="0.25">
      <c r="A19" s="16" t="s">
        <v>47</v>
      </c>
      <c r="B19" s="9">
        <v>209.33</v>
      </c>
      <c r="C19" s="10">
        <v>45463</v>
      </c>
      <c r="D19" s="10">
        <v>45454</v>
      </c>
      <c r="E19" s="10"/>
      <c r="F19" s="10"/>
      <c r="G19" s="1">
        <f t="shared" si="0"/>
        <v>-9</v>
      </c>
      <c r="H19" s="9">
        <f t="shared" si="1"/>
        <v>-1883.97</v>
      </c>
    </row>
    <row r="20" spans="1:8" x14ac:dyDescent="0.25">
      <c r="A20" s="16" t="s">
        <v>48</v>
      </c>
      <c r="B20" s="9">
        <v>522</v>
      </c>
      <c r="C20" s="10">
        <v>45466</v>
      </c>
      <c r="D20" s="10">
        <v>45454</v>
      </c>
      <c r="E20" s="10"/>
      <c r="F20" s="10"/>
      <c r="G20" s="1">
        <f t="shared" si="0"/>
        <v>-12</v>
      </c>
      <c r="H20" s="9">
        <f t="shared" si="1"/>
        <v>-6264</v>
      </c>
    </row>
    <row r="21" spans="1:8" x14ac:dyDescent="0.25">
      <c r="A21" s="16" t="s">
        <v>49</v>
      </c>
      <c r="B21" s="9">
        <v>1544</v>
      </c>
      <c r="C21" s="10">
        <v>45466</v>
      </c>
      <c r="D21" s="10">
        <v>45454</v>
      </c>
      <c r="E21" s="10"/>
      <c r="F21" s="10"/>
      <c r="G21" s="1">
        <f t="shared" si="0"/>
        <v>-12</v>
      </c>
      <c r="H21" s="9">
        <f t="shared" si="1"/>
        <v>-18528</v>
      </c>
    </row>
    <row r="22" spans="1:8" x14ac:dyDescent="0.25">
      <c r="A22" s="16" t="s">
        <v>50</v>
      </c>
      <c r="B22" s="9">
        <v>492</v>
      </c>
      <c r="C22" s="10">
        <v>45466</v>
      </c>
      <c r="D22" s="10">
        <v>45454</v>
      </c>
      <c r="E22" s="10"/>
      <c r="F22" s="10"/>
      <c r="G22" s="1">
        <f t="shared" si="0"/>
        <v>-12</v>
      </c>
      <c r="H22" s="9">
        <f t="shared" si="1"/>
        <v>-5904</v>
      </c>
    </row>
    <row r="23" spans="1:8" x14ac:dyDescent="0.25">
      <c r="A23" s="16" t="s">
        <v>51</v>
      </c>
      <c r="B23" s="9">
        <v>492</v>
      </c>
      <c r="C23" s="10">
        <v>45479</v>
      </c>
      <c r="D23" s="10">
        <v>45454</v>
      </c>
      <c r="E23" s="10"/>
      <c r="F23" s="10"/>
      <c r="G23" s="1">
        <f t="shared" si="0"/>
        <v>-25</v>
      </c>
      <c r="H23" s="9">
        <f t="shared" si="1"/>
        <v>-12300</v>
      </c>
    </row>
    <row r="24" spans="1:8" x14ac:dyDescent="0.25">
      <c r="A24" s="16" t="s">
        <v>52</v>
      </c>
      <c r="B24" s="9">
        <v>4104.08</v>
      </c>
      <c r="C24" s="10">
        <v>45466</v>
      </c>
      <c r="D24" s="10">
        <v>45454</v>
      </c>
      <c r="E24" s="10"/>
      <c r="F24" s="10"/>
      <c r="G24" s="1">
        <f t="shared" si="0"/>
        <v>-12</v>
      </c>
      <c r="H24" s="9">
        <f t="shared" si="1"/>
        <v>-49248.959999999999</v>
      </c>
    </row>
    <row r="25" spans="1:8" x14ac:dyDescent="0.25">
      <c r="A25" s="16" t="s">
        <v>53</v>
      </c>
      <c r="B25" s="9">
        <v>10.31</v>
      </c>
      <c r="C25" s="10">
        <v>45479</v>
      </c>
      <c r="D25" s="10">
        <v>45454</v>
      </c>
      <c r="E25" s="10"/>
      <c r="F25" s="10"/>
      <c r="G25" s="1">
        <f t="shared" si="0"/>
        <v>-25</v>
      </c>
      <c r="H25" s="9">
        <f t="shared" si="1"/>
        <v>-257.75</v>
      </c>
    </row>
    <row r="26" spans="1:8" x14ac:dyDescent="0.25">
      <c r="A26" s="16" t="s">
        <v>54</v>
      </c>
      <c r="B26" s="9">
        <v>9.23</v>
      </c>
      <c r="C26" s="10">
        <v>45479</v>
      </c>
      <c r="D26" s="10">
        <v>45454</v>
      </c>
      <c r="E26" s="10"/>
      <c r="F26" s="10"/>
      <c r="G26" s="1">
        <f t="shared" si="0"/>
        <v>-25</v>
      </c>
      <c r="H26" s="9">
        <f t="shared" si="1"/>
        <v>-230.75</v>
      </c>
    </row>
    <row r="27" spans="1:8" x14ac:dyDescent="0.25">
      <c r="A27" s="16" t="s">
        <v>55</v>
      </c>
      <c r="B27" s="9">
        <v>436.5</v>
      </c>
      <c r="C27" s="10">
        <v>45484</v>
      </c>
      <c r="D27" s="10">
        <v>45468</v>
      </c>
      <c r="E27" s="10"/>
      <c r="F27" s="10"/>
      <c r="G27" s="1">
        <f t="shared" si="0"/>
        <v>-16</v>
      </c>
      <c r="H27" s="9">
        <f t="shared" si="1"/>
        <v>-6984</v>
      </c>
    </row>
    <row r="28" spans="1:8" x14ac:dyDescent="0.25">
      <c r="A28" s="16" t="s">
        <v>56</v>
      </c>
      <c r="B28" s="9">
        <v>1380</v>
      </c>
      <c r="C28" s="10">
        <v>45484</v>
      </c>
      <c r="D28" s="10">
        <v>45468</v>
      </c>
      <c r="E28" s="10"/>
      <c r="F28" s="10"/>
      <c r="G28" s="1">
        <f t="shared" si="0"/>
        <v>-16</v>
      </c>
      <c r="H28" s="9">
        <f t="shared" si="1"/>
        <v>-22080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66423.06</v>
      </c>
      <c r="C1" s="31">
        <f>COUNTA(A4:A203)</f>
        <v>9</v>
      </c>
      <c r="G1" s="13">
        <f>IF(B1&lt;&gt;0,H1/B1,0)</f>
        <v>-28.334153831515742</v>
      </c>
      <c r="H1" s="12">
        <f>SUM(H4:H195)</f>
        <v>-1882041.2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57</v>
      </c>
      <c r="B4" s="9">
        <v>1468.8</v>
      </c>
      <c r="C4" s="10">
        <v>45507</v>
      </c>
      <c r="D4" s="10">
        <v>45484</v>
      </c>
      <c r="E4" s="10"/>
      <c r="F4" s="10"/>
      <c r="G4" s="1">
        <f>D4-C4-(F4-E4)</f>
        <v>-23</v>
      </c>
      <c r="H4" s="9">
        <f>B4*G4</f>
        <v>-33782.400000000001</v>
      </c>
    </row>
    <row r="5" spans="1:8" x14ac:dyDescent="0.25">
      <c r="A5" s="16" t="s">
        <v>58</v>
      </c>
      <c r="B5" s="9">
        <v>943</v>
      </c>
      <c r="C5" s="10">
        <v>45511</v>
      </c>
      <c r="D5" s="10">
        <v>45484</v>
      </c>
      <c r="E5" s="10"/>
      <c r="F5" s="10"/>
      <c r="G5" s="1">
        <f t="shared" ref="G5:G68" si="0">D5-C5-(F5-E5)</f>
        <v>-27</v>
      </c>
      <c r="H5" s="9">
        <f t="shared" ref="H5:H68" si="1">B5*G5</f>
        <v>-25461</v>
      </c>
    </row>
    <row r="6" spans="1:8" x14ac:dyDescent="0.25">
      <c r="A6" s="16" t="s">
        <v>59</v>
      </c>
      <c r="B6" s="9">
        <v>1965</v>
      </c>
      <c r="C6" s="10">
        <v>45511</v>
      </c>
      <c r="D6" s="10">
        <v>45484</v>
      </c>
      <c r="E6" s="10"/>
      <c r="F6" s="10"/>
      <c r="G6" s="1">
        <f t="shared" si="0"/>
        <v>-27</v>
      </c>
      <c r="H6" s="9">
        <f t="shared" si="1"/>
        <v>-53055</v>
      </c>
    </row>
    <row r="7" spans="1:8" x14ac:dyDescent="0.25">
      <c r="A7" s="16" t="s">
        <v>60</v>
      </c>
      <c r="B7" s="9">
        <v>943</v>
      </c>
      <c r="C7" s="10">
        <v>45511</v>
      </c>
      <c r="D7" s="10">
        <v>45484</v>
      </c>
      <c r="E7" s="10"/>
      <c r="F7" s="10"/>
      <c r="G7" s="1">
        <f t="shared" si="0"/>
        <v>-27</v>
      </c>
      <c r="H7" s="9">
        <f t="shared" si="1"/>
        <v>-25461</v>
      </c>
    </row>
    <row r="8" spans="1:8" x14ac:dyDescent="0.25">
      <c r="A8" s="16" t="s">
        <v>61</v>
      </c>
      <c r="B8" s="9">
        <v>44</v>
      </c>
      <c r="C8" s="10">
        <v>45528</v>
      </c>
      <c r="D8" s="10">
        <v>45512</v>
      </c>
      <c r="E8" s="10"/>
      <c r="F8" s="10"/>
      <c r="G8" s="1">
        <f t="shared" si="0"/>
        <v>-16</v>
      </c>
      <c r="H8" s="9">
        <f t="shared" si="1"/>
        <v>-704</v>
      </c>
    </row>
    <row r="9" spans="1:8" x14ac:dyDescent="0.25">
      <c r="A9" s="16" t="s">
        <v>62</v>
      </c>
      <c r="B9" s="9">
        <v>2940.01</v>
      </c>
      <c r="C9" s="10">
        <v>45546</v>
      </c>
      <c r="D9" s="10">
        <v>45516</v>
      </c>
      <c r="E9" s="10"/>
      <c r="F9" s="10"/>
      <c r="G9" s="1">
        <f t="shared" si="0"/>
        <v>-30</v>
      </c>
      <c r="H9" s="9">
        <f t="shared" si="1"/>
        <v>-88200.3</v>
      </c>
    </row>
    <row r="10" spans="1:8" x14ac:dyDescent="0.25">
      <c r="A10" s="16" t="s">
        <v>63</v>
      </c>
      <c r="B10" s="9">
        <v>25941</v>
      </c>
      <c r="C10" s="10">
        <v>45546</v>
      </c>
      <c r="D10" s="10">
        <v>45516</v>
      </c>
      <c r="E10" s="10"/>
      <c r="F10" s="10"/>
      <c r="G10" s="1">
        <f t="shared" si="0"/>
        <v>-30</v>
      </c>
      <c r="H10" s="9">
        <f t="shared" si="1"/>
        <v>-778230</v>
      </c>
    </row>
    <row r="11" spans="1:8" x14ac:dyDescent="0.25">
      <c r="A11" s="16" t="s">
        <v>64</v>
      </c>
      <c r="B11" s="9">
        <v>27278.25</v>
      </c>
      <c r="C11" s="10">
        <v>45546</v>
      </c>
      <c r="D11" s="10">
        <v>45516</v>
      </c>
      <c r="E11" s="10"/>
      <c r="F11" s="10"/>
      <c r="G11" s="1">
        <f t="shared" si="0"/>
        <v>-30</v>
      </c>
      <c r="H11" s="9">
        <f t="shared" si="1"/>
        <v>-818347.5</v>
      </c>
    </row>
    <row r="12" spans="1:8" x14ac:dyDescent="0.25">
      <c r="A12" s="16" t="s">
        <v>64</v>
      </c>
      <c r="B12" s="9">
        <v>4900</v>
      </c>
      <c r="C12" s="10">
        <v>45546</v>
      </c>
      <c r="D12" s="10">
        <v>45534</v>
      </c>
      <c r="E12" s="10"/>
      <c r="F12" s="10"/>
      <c r="G12" s="1">
        <f t="shared" si="0"/>
        <v>-12</v>
      </c>
      <c r="H12" s="9">
        <f t="shared" si="1"/>
        <v>-58800</v>
      </c>
    </row>
    <row r="13" spans="1:8" x14ac:dyDescent="0.25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15582.02</v>
      </c>
      <c r="C1" s="31">
        <f>COUNTA(A4:A203)</f>
        <v>15</v>
      </c>
      <c r="G1" s="13">
        <f>IF(B1&lt;&gt;0,H1/B1,0)</f>
        <v>-22.478285228744411</v>
      </c>
      <c r="H1" s="12">
        <f>SUM(H4:H195)</f>
        <v>-350257.08999999997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65</v>
      </c>
      <c r="B4" s="9">
        <v>80</v>
      </c>
      <c r="C4" s="10">
        <v>45585</v>
      </c>
      <c r="D4" s="10">
        <v>45579</v>
      </c>
      <c r="E4" s="10"/>
      <c r="F4" s="10"/>
      <c r="G4" s="1">
        <f>D4-C4-(F4-E4)</f>
        <v>-6</v>
      </c>
      <c r="H4" s="9">
        <f>B4*G4</f>
        <v>-480</v>
      </c>
    </row>
    <row r="5" spans="1:8" x14ac:dyDescent="0.25">
      <c r="A5" s="16" t="s">
        <v>66</v>
      </c>
      <c r="B5" s="9">
        <v>460.41</v>
      </c>
      <c r="C5" s="10">
        <v>45609</v>
      </c>
      <c r="D5" s="10">
        <v>45579</v>
      </c>
      <c r="E5" s="10"/>
      <c r="F5" s="10"/>
      <c r="G5" s="1">
        <f t="shared" ref="G5:G68" si="0">D5-C5-(F5-E5)</f>
        <v>-30</v>
      </c>
      <c r="H5" s="9">
        <f t="shared" ref="H5:H68" si="1">B5*G5</f>
        <v>-13812.3</v>
      </c>
    </row>
    <row r="6" spans="1:8" x14ac:dyDescent="0.25">
      <c r="A6" s="16" t="s">
        <v>67</v>
      </c>
      <c r="B6" s="9">
        <v>168</v>
      </c>
      <c r="C6" s="10">
        <v>45618</v>
      </c>
      <c r="D6" s="10">
        <v>45588</v>
      </c>
      <c r="E6" s="10"/>
      <c r="F6" s="10"/>
      <c r="G6" s="1">
        <f t="shared" si="0"/>
        <v>-30</v>
      </c>
      <c r="H6" s="9">
        <f t="shared" si="1"/>
        <v>-5040</v>
      </c>
    </row>
    <row r="7" spans="1:8" x14ac:dyDescent="0.25">
      <c r="A7" s="16" t="s">
        <v>68</v>
      </c>
      <c r="B7" s="9">
        <v>120</v>
      </c>
      <c r="C7" s="10">
        <v>45605</v>
      </c>
      <c r="D7" s="10">
        <v>45588</v>
      </c>
      <c r="E7" s="10"/>
      <c r="F7" s="10"/>
      <c r="G7" s="1">
        <f t="shared" si="0"/>
        <v>-17</v>
      </c>
      <c r="H7" s="9">
        <f t="shared" si="1"/>
        <v>-2040</v>
      </c>
    </row>
    <row r="8" spans="1:8" x14ac:dyDescent="0.25">
      <c r="A8" s="16" t="s">
        <v>69</v>
      </c>
      <c r="B8" s="9">
        <v>503.06</v>
      </c>
      <c r="C8" s="10">
        <v>45624</v>
      </c>
      <c r="D8" s="10">
        <v>45615</v>
      </c>
      <c r="E8" s="10"/>
      <c r="F8" s="10"/>
      <c r="G8" s="1">
        <f t="shared" si="0"/>
        <v>-9</v>
      </c>
      <c r="H8" s="9">
        <f t="shared" si="1"/>
        <v>-4527.54</v>
      </c>
    </row>
    <row r="9" spans="1:8" x14ac:dyDescent="0.25">
      <c r="A9" s="16" t="s">
        <v>70</v>
      </c>
      <c r="B9" s="9">
        <v>625.21</v>
      </c>
      <c r="C9" s="10">
        <v>45624</v>
      </c>
      <c r="D9" s="10">
        <v>45615</v>
      </c>
      <c r="E9" s="10"/>
      <c r="F9" s="10"/>
      <c r="G9" s="1">
        <f t="shared" si="0"/>
        <v>-9</v>
      </c>
      <c r="H9" s="9">
        <f t="shared" si="1"/>
        <v>-5626.89</v>
      </c>
    </row>
    <row r="10" spans="1:8" x14ac:dyDescent="0.25">
      <c r="A10" s="16" t="s">
        <v>71</v>
      </c>
      <c r="B10" s="9">
        <v>195.16</v>
      </c>
      <c r="C10" s="10">
        <v>45624</v>
      </c>
      <c r="D10" s="10">
        <v>45615</v>
      </c>
      <c r="E10" s="10"/>
      <c r="F10" s="10"/>
      <c r="G10" s="1">
        <f t="shared" si="0"/>
        <v>-9</v>
      </c>
      <c r="H10" s="9">
        <f t="shared" si="1"/>
        <v>-1756.44</v>
      </c>
    </row>
    <row r="11" spans="1:8" x14ac:dyDescent="0.25">
      <c r="A11" s="16" t="s">
        <v>72</v>
      </c>
      <c r="B11" s="9">
        <v>584.39</v>
      </c>
      <c r="C11" s="10">
        <v>45624</v>
      </c>
      <c r="D11" s="10">
        <v>45615</v>
      </c>
      <c r="E11" s="10"/>
      <c r="F11" s="10"/>
      <c r="G11" s="1">
        <f t="shared" si="0"/>
        <v>-9</v>
      </c>
      <c r="H11" s="9">
        <f t="shared" si="1"/>
        <v>-5259.51</v>
      </c>
    </row>
    <row r="12" spans="1:8" x14ac:dyDescent="0.25">
      <c r="A12" s="16" t="s">
        <v>73</v>
      </c>
      <c r="B12" s="9">
        <v>470.14</v>
      </c>
      <c r="C12" s="10">
        <v>45619</v>
      </c>
      <c r="D12" s="10">
        <v>45615</v>
      </c>
      <c r="E12" s="10"/>
      <c r="F12" s="10"/>
      <c r="G12" s="1">
        <f t="shared" si="0"/>
        <v>-4</v>
      </c>
      <c r="H12" s="9">
        <f t="shared" si="1"/>
        <v>-1880.56</v>
      </c>
    </row>
    <row r="13" spans="1:8" x14ac:dyDescent="0.25">
      <c r="A13" s="16" t="s">
        <v>74</v>
      </c>
      <c r="B13" s="9">
        <v>120</v>
      </c>
      <c r="C13" s="10">
        <v>45651</v>
      </c>
      <c r="D13" s="10">
        <v>45637</v>
      </c>
      <c r="E13" s="10"/>
      <c r="F13" s="10"/>
      <c r="G13" s="1">
        <f t="shared" si="0"/>
        <v>-14</v>
      </c>
      <c r="H13" s="9">
        <f t="shared" si="1"/>
        <v>-1680</v>
      </c>
    </row>
    <row r="14" spans="1:8" x14ac:dyDescent="0.25">
      <c r="A14" s="16" t="s">
        <v>75</v>
      </c>
      <c r="B14" s="9">
        <v>80</v>
      </c>
      <c r="C14" s="10">
        <v>45651</v>
      </c>
      <c r="D14" s="10">
        <v>45637</v>
      </c>
      <c r="E14" s="10"/>
      <c r="F14" s="10"/>
      <c r="G14" s="1">
        <f t="shared" si="0"/>
        <v>-14</v>
      </c>
      <c r="H14" s="9">
        <f t="shared" si="1"/>
        <v>-1120</v>
      </c>
    </row>
    <row r="15" spans="1:8" x14ac:dyDescent="0.25">
      <c r="A15" s="16" t="s">
        <v>76</v>
      </c>
      <c r="B15" s="9">
        <v>1431</v>
      </c>
      <c r="C15" s="10">
        <v>45662</v>
      </c>
      <c r="D15" s="10">
        <v>45637</v>
      </c>
      <c r="E15" s="10"/>
      <c r="F15" s="10"/>
      <c r="G15" s="1">
        <f t="shared" si="0"/>
        <v>-25</v>
      </c>
      <c r="H15" s="9">
        <f t="shared" si="1"/>
        <v>-35775</v>
      </c>
    </row>
    <row r="16" spans="1:8" x14ac:dyDescent="0.25">
      <c r="A16" s="16" t="s">
        <v>77</v>
      </c>
      <c r="B16" s="9">
        <v>660.65</v>
      </c>
      <c r="C16" s="10">
        <v>45666</v>
      </c>
      <c r="D16" s="10">
        <v>45637</v>
      </c>
      <c r="E16" s="10"/>
      <c r="F16" s="10"/>
      <c r="G16" s="1">
        <f t="shared" si="0"/>
        <v>-29</v>
      </c>
      <c r="H16" s="9">
        <f t="shared" si="1"/>
        <v>-19158.849999999999</v>
      </c>
    </row>
    <row r="17" spans="1:8" x14ac:dyDescent="0.25">
      <c r="A17" s="16" t="s">
        <v>78</v>
      </c>
      <c r="B17" s="9">
        <v>324</v>
      </c>
      <c r="C17" s="10">
        <v>45662</v>
      </c>
      <c r="D17" s="10">
        <v>45637</v>
      </c>
      <c r="E17" s="10"/>
      <c r="F17" s="10"/>
      <c r="G17" s="1">
        <f t="shared" si="0"/>
        <v>-25</v>
      </c>
      <c r="H17" s="9">
        <f t="shared" si="1"/>
        <v>-8100</v>
      </c>
    </row>
    <row r="18" spans="1:8" x14ac:dyDescent="0.25">
      <c r="A18" s="16" t="s">
        <v>79</v>
      </c>
      <c r="B18" s="9">
        <v>9760</v>
      </c>
      <c r="C18" s="10">
        <v>45662</v>
      </c>
      <c r="D18" s="10">
        <v>45637</v>
      </c>
      <c r="E18" s="10"/>
      <c r="F18" s="10"/>
      <c r="G18" s="1">
        <f t="shared" si="0"/>
        <v>-25</v>
      </c>
      <c r="H18" s="9">
        <f t="shared" si="1"/>
        <v>-244000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2006-09-16T00:00:00Z</dcterms:created>
  <dcterms:modified xsi:type="dcterms:W3CDTF">2025-01-15T14:09:59Z</dcterms:modified>
</cp:coreProperties>
</file>