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<sst xmlns="http://schemas.openxmlformats.org/spreadsheetml/2006/main" uniqueCount="97">
  <si>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</si>
  <si>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</si>
  <si>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</si>
  <si>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</si>
  <si>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</si>
  <si>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</si>
  <si>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</si>
  <si>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</si>
  <si>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</si>
  <si>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</si>
  <si>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</si>
  <si>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</si>
  <si>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</si>
  <si>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</si>
  <si>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</si>
  <si>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</si>
  <si>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</si>
  <si>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</si>
  <si>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</si>
  <si>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</si>
  <si>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"D. A. AZUNI" BUDDUSO' Sedi associate di Alà dei Sardi e Pattada</t>
  </si>
  <si>
    <t>07020 BUDDUSO (SS) - VIA COMM.FUMU - C.F. 81000450908 C.M. SSIC80600X</t>
  </si>
  <si>
    <t>2025</t>
  </si>
  <si>
    <t>5-2025/FE del 04/01/2025</t>
  </si>
  <si>
    <t>5P del 21/01/2025</t>
  </si>
  <si>
    <t>90/E del 30/12/2024</t>
  </si>
  <si>
    <t>00175/25 del 31/01/2025</t>
  </si>
  <si>
    <t>FATT/2025/00449 del 07/02/2025</t>
  </si>
  <si>
    <t>443/P del 31/01/2025</t>
  </si>
  <si>
    <t>35 del 05/02/2025</t>
  </si>
  <si>
    <t>5/PA del 14/02/2025</t>
  </si>
  <si>
    <t>22/PA-2025 del 11/02/2025</t>
  </si>
  <si>
    <t>28/PA-2025 del 17/02/2025</t>
  </si>
  <si>
    <t>FATTPA 5_25 del 18/02/2025</t>
  </si>
  <si>
    <t>25/E del 28/02/2025</t>
  </si>
  <si>
    <t>38/001 del 05/08/2024</t>
  </si>
  <si>
    <t>11/PA del 21/02/2025</t>
  </si>
  <si>
    <t>32 del 07/03/2025</t>
  </si>
  <si>
    <t>37/PA del 13/03/2025</t>
  </si>
  <si>
    <t>28 B del 11/03/2025</t>
  </si>
  <si>
    <t>27 B del 11/03/2025</t>
  </si>
  <si>
    <t>26 B del 11/03/2025</t>
  </si>
  <si>
    <t>01015-4200000349-PA del 24/03/2025</t>
  </si>
  <si>
    <t>V3-8314 del 25/03/2025</t>
  </si>
  <si>
    <t>18-2025/FE del 01/04/2025</t>
  </si>
  <si>
    <t>FATTPA 12_25 del 18/03/2025</t>
  </si>
  <si>
    <t>62/PA del 14/04/2025</t>
  </si>
  <si>
    <t>5/56 del 17/04/2025</t>
  </si>
  <si>
    <t>5/57 del 17/04/2025</t>
  </si>
  <si>
    <t>5/58 del 17/04/2025</t>
  </si>
  <si>
    <t>331A del 26/03/2025</t>
  </si>
  <si>
    <t>83/PA del 30/04/2025</t>
  </si>
  <si>
    <t>72/PA del 24/04/2025</t>
  </si>
  <si>
    <t>74/PA del 24/04/2025</t>
  </si>
  <si>
    <t>73/PA del 24/04/2025</t>
  </si>
  <si>
    <t>85/PA del 30/04/2025</t>
  </si>
  <si>
    <t>78/PA del 30/04/2025</t>
  </si>
  <si>
    <t>82/PA del 30/04/2025</t>
  </si>
  <si>
    <t>128/E del 30/04/2025</t>
  </si>
  <si>
    <t>3086/FVIAC del 07/05/2025</t>
  </si>
  <si>
    <t>3071/FVIAC del 07/05/2025</t>
  </si>
  <si>
    <t>35/74P del 12/05/2025</t>
  </si>
  <si>
    <t>102/PA del 22/05/2025</t>
  </si>
  <si>
    <t>97/PA del 22/05/2025</t>
  </si>
  <si>
    <t>100/PA del 22/05/2025</t>
  </si>
  <si>
    <t>1/1000 del 26/05/2025</t>
  </si>
  <si>
    <t>811/00 del 09/05/2025</t>
  </si>
  <si>
    <t>812/00 del 09/05/2025</t>
  </si>
  <si>
    <t>114/PA del 29/05/2025</t>
  </si>
  <si>
    <t>109/PA del 29/05/2025</t>
  </si>
  <si>
    <t>130/PA del 31/05/2025</t>
  </si>
  <si>
    <t>75/PA del 19/06/2025</t>
  </si>
  <si>
    <t>25 del 25/06/2025</t>
  </si>
  <si>
    <t>64/E del 30/06/2025</t>
  </si>
  <si>
    <t>65/E del 30/06/2025</t>
  </si>
  <si>
    <t>2704 del 30/06/2025</t>
  </si>
  <si>
    <t>2705 del 30/06/2025</t>
  </si>
  <si>
    <t>170 del 14/07/2025</t>
  </si>
  <si>
    <t>58/PA-2025 del 01/08/2025</t>
  </si>
  <si>
    <t>63/PA-2025 del 02/09/2025</t>
  </si>
  <si>
    <t>1/243 del 19/09/2025</t>
  </si>
  <si>
    <t>83/E del 30/09/2025</t>
  </si>
  <si>
    <t>1/1591 del 19/09/2025</t>
  </si>
  <si>
    <t>97/PA del 08/10/2025</t>
  </si>
  <si>
    <t>98/PA del 08/10/2025</t>
  </si>
  <si>
    <t>99/PA del 08/10/2025</t>
  </si>
  <si>
    <t>100/PA del 08/10/2025</t>
  </si>
  <si>
    <t>101/PA del 08/10/2025</t>
  </si>
  <si>
    <t>93/E del 31/10/2025</t>
  </si>
  <si>
    <t>E/328 del 03/11/2025</t>
  </si>
  <si>
    <t>14/PA del 20/11/2025</t>
  </si>
  <si>
    <t>823 / A del 25/11/2025</t>
  </si>
  <si>
    <t>81/PA-2025 del 20/11/2025</t>
  </si>
  <si>
    <t>8/PAE del 21/11/2025</t>
  </si>
  <si>
    <t>FATTPA 258_25 del 27/11/2025</t>
  </si>
  <si>
    <t>93/PA-2025 del 11/12/2025</t>
  </si>
  <si>
    <t>213 del 12/12/2025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</si>
</sst>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74</v>
      </c>
      <c r="B9" s="32"/>
      <c r="C9" s="31">
        <f>SUM(C13:C16)</f>
        <v>177071.34</v>
      </c>
      <c r="D9" s="32"/>
      <c r="E9" s="37">
        <f>('Trimestre 1'!H1+'Trimestre 2'!H1+'Trimestre 3'!H1+'Trimestre 4'!H1)/C9</f>
        <v>48.379046942322809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19</v>
      </c>
      <c r="C13" s="26">
        <f>'Trimestre 1'!B1</f>
        <v>74678.77</v>
      </c>
      <c r="D13" s="26">
        <f>'Trimestre 1'!G1</f>
        <v>147.70272863358622</v>
      </c>
      <c r="E13" s="26">
        <v>23616.24</v>
      </c>
      <c r="F13" s="30">
        <v>6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29</v>
      </c>
      <c r="C14" s="26">
        <f>'Trimestre 2'!B1</f>
        <v>24319.030000000002</v>
      </c>
      <c r="D14" s="26">
        <f>'Trimestre 2'!G1</f>
        <v>-24.420859713565878</v>
      </c>
      <c r="E14" s="26">
        <v>23539.27</v>
      </c>
      <c r="F14" s="30">
        <v>6</v>
      </c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8</v>
      </c>
      <c r="C15" s="26">
        <f>'Trimestre 3'!B1</f>
        <v>13477.51</v>
      </c>
      <c r="D15" s="26">
        <f>'Trimestre 3'!G1</f>
        <v>-27.421640199116897</v>
      </c>
      <c r="E15" s="26">
        <v>22564.04</v>
      </c>
      <c r="F15" s="30">
        <v>10</v>
      </c>
    </row>
    <row r="16" spans="1:6" ht="21.75" customHeight="1">
      <c r="A16" s="25" t="s">
        <v>16</v>
      </c>
      <c r="B16" s="14">
        <f>'Trimestre 4'!C1</f>
        <v>18</v>
      </c>
      <c r="C16" s="26">
        <f>'Trimestre 4'!B1</f>
        <v>64596.03</v>
      </c>
      <c r="D16" s="26">
        <f>'Trimestre 4'!G1</f>
        <v>-23.225086433330343</v>
      </c>
      <c r="E16" s="26">
        <v>3043.05</v>
      </c>
      <c r="F16" s="30">
        <v>4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74678.77</v>
      </c>
      <c r="C1" s="49">
        <f>COUNTA(A4:A203)</f>
        <v>19</v>
      </c>
      <c r="G1" s="13">
        <f>IF(B1&lt;&gt;0,H1/B1,0)</f>
        <v>147.70272863358622</v>
      </c>
      <c r="H1" s="12">
        <f>SUM(H4:H195)</f>
        <v>11030258.100000001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1900</v>
      </c>
      <c r="C4" s="10">
        <v>45702</v>
      </c>
      <c r="D4" s="10">
        <v>45691</v>
      </c>
      <c r="E4" s="10"/>
      <c r="F4" s="10"/>
      <c r="G4" s="1">
        <f>D4-C4-(F4-E4)</f>
        <v>-11</v>
      </c>
      <c r="H4" s="9">
        <f>B4*G4</f>
        <v>-20900</v>
      </c>
    </row>
    <row r="5" spans="1:8">
      <c r="A5" s="16" t="s">
        <v>24</v>
      </c>
      <c r="B5" s="9">
        <v>550.5</v>
      </c>
      <c r="C5" s="10">
        <v>45709</v>
      </c>
      <c r="D5" s="10">
        <v>45691</v>
      </c>
      <c r="E5" s="10"/>
      <c r="F5" s="10"/>
      <c r="G5" s="1">
        <f t="shared" si="0" ref="G5:G68">D5-C5-(F5-E5)</f>
        <v>-18</v>
      </c>
      <c r="H5" s="9">
        <f t="shared" si="1" ref="H5:H68">B5*G5</f>
        <v>-9909</v>
      </c>
    </row>
    <row r="6" spans="1:8">
      <c r="A6" s="16" t="s">
        <v>25</v>
      </c>
      <c r="B6" s="9">
        <v>2858.81</v>
      </c>
      <c r="C6" s="10">
        <v>45702</v>
      </c>
      <c r="D6" s="10">
        <v>45691</v>
      </c>
      <c r="E6" s="10"/>
      <c r="F6" s="10"/>
      <c r="G6" s="1">
        <f t="shared" si="0">D6-C6-(F6-E6)</f>
        <v>-11</v>
      </c>
      <c r="H6" s="9">
        <f t="shared" si="1">B6*G6</f>
        <v>-31446.91</v>
      </c>
    </row>
    <row r="7" spans="1:8">
      <c r="A7" s="16" t="s">
        <v>26</v>
      </c>
      <c r="B7" s="9">
        <v>140</v>
      </c>
      <c r="C7" s="10">
        <v>45722</v>
      </c>
      <c r="D7" s="10">
        <v>45699</v>
      </c>
      <c r="E7" s="10"/>
      <c r="F7" s="10"/>
      <c r="G7" s="1">
        <f t="shared" si="0">D7-C7-(F7-E7)</f>
        <v>-23</v>
      </c>
      <c r="H7" s="9">
        <f t="shared" si="1">B7*G7</f>
        <v>-3220</v>
      </c>
    </row>
    <row r="8" spans="1:8">
      <c r="A8" s="16" t="s">
        <v>27</v>
      </c>
      <c r="B8" s="9">
        <v>220</v>
      </c>
      <c r="C8" s="10">
        <v>45729</v>
      </c>
      <c r="D8" s="10">
        <v>45699</v>
      </c>
      <c r="E8" s="10"/>
      <c r="F8" s="10"/>
      <c r="G8" s="1">
        <f t="shared" si="0">D8-C8-(F8-E8)</f>
        <v>-30</v>
      </c>
      <c r="H8" s="9">
        <f t="shared" si="1">B8*G8</f>
        <v>-6600</v>
      </c>
    </row>
    <row r="9" spans="1:8">
      <c r="A9" s="16" t="s">
        <v>28</v>
      </c>
      <c r="B9" s="9">
        <v>106.15</v>
      </c>
      <c r="C9" s="10">
        <v>45722</v>
      </c>
      <c r="D9" s="10">
        <v>45699</v>
      </c>
      <c r="E9" s="10"/>
      <c r="F9" s="10"/>
      <c r="G9" s="1">
        <f t="shared" si="0">D9-C9-(F9-E9)</f>
        <v>-23</v>
      </c>
      <c r="H9" s="9">
        <f t="shared" si="1">B9*G9</f>
        <v>-2441.45</v>
      </c>
    </row>
    <row r="10" spans="1:8">
      <c r="A10" s="16" t="s">
        <v>29</v>
      </c>
      <c r="B10" s="9">
        <v>800</v>
      </c>
      <c r="C10" s="10">
        <v>45729</v>
      </c>
      <c r="D10" s="10">
        <v>45726</v>
      </c>
      <c r="E10" s="10"/>
      <c r="F10" s="10"/>
      <c r="G10" s="1">
        <f t="shared" si="0">D10-C10-(F10-E10)</f>
        <v>-3</v>
      </c>
      <c r="H10" s="9">
        <f t="shared" si="1">B10*G10</f>
        <v>-2400</v>
      </c>
    </row>
    <row r="11" spans="1:8">
      <c r="A11" s="16" t="s">
        <v>30</v>
      </c>
      <c r="B11" s="9">
        <v>2440</v>
      </c>
      <c r="C11" s="10">
        <v>45735</v>
      </c>
      <c r="D11" s="10">
        <v>45726</v>
      </c>
      <c r="E11" s="10"/>
      <c r="F11" s="10"/>
      <c r="G11" s="1">
        <f t="shared" si="0">D11-C11-(F11-E11)</f>
        <v>-9</v>
      </c>
      <c r="H11" s="9">
        <f t="shared" si="1">B11*G11</f>
        <v>-21960</v>
      </c>
    </row>
    <row r="12" spans="1:8">
      <c r="A12" s="16" t="s">
        <v>31</v>
      </c>
      <c r="B12" s="9">
        <v>992.97</v>
      </c>
      <c r="C12" s="10">
        <v>45735</v>
      </c>
      <c r="D12" s="10">
        <v>45726</v>
      </c>
      <c r="E12" s="10"/>
      <c r="F12" s="10"/>
      <c r="G12" s="1">
        <f t="shared" si="0">D12-C12-(F12-E12)</f>
        <v>-9</v>
      </c>
      <c r="H12" s="9">
        <f t="shared" si="1">B12*G12</f>
        <v>-8936.73</v>
      </c>
    </row>
    <row r="13" spans="1:8">
      <c r="A13" s="16" t="s">
        <v>32</v>
      </c>
      <c r="B13" s="9">
        <v>80</v>
      </c>
      <c r="C13" s="10">
        <v>45744</v>
      </c>
      <c r="D13" s="10">
        <v>45726</v>
      </c>
      <c r="E13" s="10"/>
      <c r="F13" s="10"/>
      <c r="G13" s="1">
        <f t="shared" si="0">D13-C13-(F13-E13)</f>
        <v>-18</v>
      </c>
      <c r="H13" s="9">
        <f t="shared" si="1">B13*G13</f>
        <v>-1440</v>
      </c>
    </row>
    <row r="14" spans="1:8">
      <c r="A14" s="16" t="s">
        <v>33</v>
      </c>
      <c r="B14" s="9">
        <v>240</v>
      </c>
      <c r="C14" s="10">
        <v>45737</v>
      </c>
      <c r="D14" s="10">
        <v>45726</v>
      </c>
      <c r="E14" s="10"/>
      <c r="F14" s="10"/>
      <c r="G14" s="1">
        <f t="shared" si="0">D14-C14-(F14-E14)</f>
        <v>-11</v>
      </c>
      <c r="H14" s="9">
        <f t="shared" si="1">B14*G14</f>
        <v>-2640</v>
      </c>
    </row>
    <row r="15" spans="1:8">
      <c r="A15" s="16" t="s">
        <v>34</v>
      </c>
      <c r="B15" s="9">
        <v>117.6</v>
      </c>
      <c r="C15" s="10">
        <v>45753</v>
      </c>
      <c r="D15" s="10">
        <v>45726</v>
      </c>
      <c r="E15" s="10"/>
      <c r="F15" s="10"/>
      <c r="G15" s="1">
        <f t="shared" si="0">D15-C15-(F15-E15)</f>
        <v>-27</v>
      </c>
      <c r="H15" s="9">
        <f t="shared" si="1">B15*G15</f>
        <v>-3175.2</v>
      </c>
    </row>
    <row r="16" spans="1:8">
      <c r="A16" s="16" t="s">
        <v>35</v>
      </c>
      <c r="B16" s="9">
        <v>61618.75</v>
      </c>
      <c r="C16" s="10">
        <v>45546</v>
      </c>
      <c r="D16" s="10">
        <v>45728</v>
      </c>
      <c r="E16" s="10"/>
      <c r="F16" s="10"/>
      <c r="G16" s="1">
        <f t="shared" si="0">D16-C16-(F16-E16)</f>
        <v>182</v>
      </c>
      <c r="H16" s="9">
        <f t="shared" si="1">B16*G16</f>
        <v>11214612.5</v>
      </c>
    </row>
    <row r="17" spans="1:8">
      <c r="A17" s="16" t="s">
        <v>36</v>
      </c>
      <c r="B17" s="9">
        <v>274.6</v>
      </c>
      <c r="C17" s="10">
        <v>45753</v>
      </c>
      <c r="D17" s="10">
        <v>45735</v>
      </c>
      <c r="E17" s="10"/>
      <c r="F17" s="10"/>
      <c r="G17" s="1">
        <f t="shared" si="0">D17-C17-(F17-E17)</f>
        <v>-18</v>
      </c>
      <c r="H17" s="9">
        <f t="shared" si="1">B17*G17</f>
        <v>-4942.8</v>
      </c>
    </row>
    <row r="18" spans="1:8">
      <c r="A18" s="16" t="s">
        <v>37</v>
      </c>
      <c r="B18" s="9">
        <v>500</v>
      </c>
      <c r="C18" s="10">
        <v>45757</v>
      </c>
      <c r="D18" s="10">
        <v>45735</v>
      </c>
      <c r="E18" s="10"/>
      <c r="F18" s="10"/>
      <c r="G18" s="1">
        <f t="shared" si="0">D18-C18-(F18-E18)</f>
        <v>-22</v>
      </c>
      <c r="H18" s="9">
        <f t="shared" si="1">B18*G18</f>
        <v>-11000</v>
      </c>
    </row>
    <row r="19" spans="1:8">
      <c r="A19" s="16" t="s">
        <v>38</v>
      </c>
      <c r="B19" s="9">
        <v>609.09</v>
      </c>
      <c r="C19" s="10">
        <v>45764</v>
      </c>
      <c r="D19" s="10">
        <v>45735</v>
      </c>
      <c r="E19" s="10"/>
      <c r="F19" s="10"/>
      <c r="G19" s="1">
        <f t="shared" si="0">D19-C19-(F19-E19)</f>
        <v>-29</v>
      </c>
      <c r="H19" s="9">
        <f t="shared" si="1">B19*G19</f>
        <v>-17663.61</v>
      </c>
    </row>
    <row r="20" spans="1:8">
      <c r="A20" s="16" t="s">
        <v>39</v>
      </c>
      <c r="B20" s="9">
        <v>773.49</v>
      </c>
      <c r="C20" s="10">
        <v>45764</v>
      </c>
      <c r="D20" s="10">
        <v>45735</v>
      </c>
      <c r="E20" s="10"/>
      <c r="F20" s="10"/>
      <c r="G20" s="1">
        <f t="shared" si="0">D20-C20-(F20-E20)</f>
        <v>-29</v>
      </c>
      <c r="H20" s="9">
        <f t="shared" si="1">B20*G20</f>
        <v>-22431.21</v>
      </c>
    </row>
    <row r="21" spans="1:8">
      <c r="A21" s="16" t="s">
        <v>40</v>
      </c>
      <c r="B21" s="9">
        <v>340.8</v>
      </c>
      <c r="C21" s="10">
        <v>45764</v>
      </c>
      <c r="D21" s="10">
        <v>45735</v>
      </c>
      <c r="E21" s="10"/>
      <c r="F21" s="10"/>
      <c r="G21" s="1">
        <f t="shared" si="0">D21-C21-(F21-E21)</f>
        <v>-29</v>
      </c>
      <c r="H21" s="9">
        <f t="shared" si="1">B21*G21</f>
        <v>-9883.2</v>
      </c>
    </row>
    <row r="22" spans="1:8">
      <c r="A22" s="16" t="s">
        <v>41</v>
      </c>
      <c r="B22" s="9">
        <v>116.01</v>
      </c>
      <c r="C22" s="10">
        <v>45764</v>
      </c>
      <c r="D22" s="10">
        <v>45735</v>
      </c>
      <c r="E22" s="10"/>
      <c r="F22" s="10"/>
      <c r="G22" s="1">
        <f t="shared" si="0">D22-C22-(F22-E22)</f>
        <v>-29</v>
      </c>
      <c r="H22" s="9">
        <f t="shared" si="1">B22*G22</f>
        <v>-3364.29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24319.030000000002</v>
      </c>
      <c r="C1" s="49">
        <f>COUNTA(A4:A203)</f>
        <v>29</v>
      </c>
      <c r="G1" s="13">
        <f>IF(B1&lt;&gt;0,H1/B1,0)</f>
        <v>-24.420859713565878</v>
      </c>
      <c r="H1" s="12">
        <f>SUM(H4:H195)</f>
        <v>-593891.62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42</v>
      </c>
      <c r="B4" s="9">
        <v>250</v>
      </c>
      <c r="C4" s="10">
        <v>45772</v>
      </c>
      <c r="D4" s="10">
        <v>45749</v>
      </c>
      <c r="E4" s="10"/>
      <c r="F4" s="10"/>
      <c r="G4" s="1">
        <f>D4-C4-(F4-E4)</f>
        <v>-23</v>
      </c>
      <c r="H4" s="9">
        <f>B4*G4</f>
        <v>-5750</v>
      </c>
    </row>
    <row r="5" spans="1:8">
      <c r="A5" s="16" t="s">
        <v>43</v>
      </c>
      <c r="B5" s="9">
        <v>1043.48</v>
      </c>
      <c r="C5" s="10">
        <v>45779</v>
      </c>
      <c r="D5" s="10">
        <v>45749</v>
      </c>
      <c r="E5" s="10"/>
      <c r="F5" s="10"/>
      <c r="G5" s="1">
        <f t="shared" si="0" ref="G5:G68">D5-C5-(F5-E5)</f>
        <v>-30</v>
      </c>
      <c r="H5" s="9">
        <f t="shared" si="1" ref="H5:H68">B5*G5</f>
        <v>-31304.4</v>
      </c>
    </row>
    <row r="6" spans="1:8">
      <c r="A6" s="16" t="s">
        <v>44</v>
      </c>
      <c r="B6" s="9">
        <v>1080</v>
      </c>
      <c r="C6" s="10">
        <v>45779</v>
      </c>
      <c r="D6" s="10">
        <v>45749</v>
      </c>
      <c r="E6" s="10"/>
      <c r="F6" s="10"/>
      <c r="G6" s="1">
        <f t="shared" si="0">D6-C6-(F6-E6)</f>
        <v>-30</v>
      </c>
      <c r="H6" s="9">
        <f t="shared" si="1">B6*G6</f>
        <v>-32400</v>
      </c>
    </row>
    <row r="7" spans="1:8">
      <c r="A7" s="16" t="s">
        <v>45</v>
      </c>
      <c r="B7" s="9">
        <v>350</v>
      </c>
      <c r="C7" s="10">
        <v>45767</v>
      </c>
      <c r="D7" s="10">
        <v>45761</v>
      </c>
      <c r="E7" s="10"/>
      <c r="F7" s="10"/>
      <c r="G7" s="1">
        <f t="shared" si="0">D7-C7-(F7-E7)</f>
        <v>-6</v>
      </c>
      <c r="H7" s="9">
        <f t="shared" si="1">B7*G7</f>
        <v>-2100</v>
      </c>
    </row>
    <row r="8" spans="1:8">
      <c r="A8" s="16" t="s">
        <v>46</v>
      </c>
      <c r="B8" s="9">
        <v>601.87</v>
      </c>
      <c r="C8" s="10">
        <v>45792</v>
      </c>
      <c r="D8" s="10">
        <v>45785</v>
      </c>
      <c r="E8" s="10"/>
      <c r="F8" s="10"/>
      <c r="G8" s="1">
        <f t="shared" si="0">D8-C8-(F8-E8)</f>
        <v>-7</v>
      </c>
      <c r="H8" s="9">
        <f t="shared" si="1">B8*G8</f>
        <v>-4213.09</v>
      </c>
    </row>
    <row r="9" spans="1:8">
      <c r="A9" s="16" t="s">
        <v>47</v>
      </c>
      <c r="B9" s="9">
        <v>401.62</v>
      </c>
      <c r="C9" s="10">
        <v>45800</v>
      </c>
      <c r="D9" s="10">
        <v>45785</v>
      </c>
      <c r="E9" s="10"/>
      <c r="F9" s="10"/>
      <c r="G9" s="1">
        <f t="shared" si="0">D9-C9-(F9-E9)</f>
        <v>-15</v>
      </c>
      <c r="H9" s="9">
        <f t="shared" si="1">B9*G9</f>
        <v>-6024.3</v>
      </c>
    </row>
    <row r="10" spans="1:8">
      <c r="A10" s="16" t="s">
        <v>48</v>
      </c>
      <c r="B10" s="9">
        <v>316.38</v>
      </c>
      <c r="C10" s="10">
        <v>45800</v>
      </c>
      <c r="D10" s="10">
        <v>45785</v>
      </c>
      <c r="E10" s="10"/>
      <c r="F10" s="10"/>
      <c r="G10" s="1">
        <f t="shared" si="0">D10-C10-(F10-E10)</f>
        <v>-15</v>
      </c>
      <c r="H10" s="9">
        <f t="shared" si="1">B10*G10</f>
        <v>-4745.7</v>
      </c>
    </row>
    <row r="11" spans="1:8">
      <c r="A11" s="16" t="s">
        <v>49</v>
      </c>
      <c r="B11" s="9">
        <v>147.54</v>
      </c>
      <c r="C11" s="10">
        <v>45800</v>
      </c>
      <c r="D11" s="10">
        <v>45785</v>
      </c>
      <c r="E11" s="10"/>
      <c r="F11" s="10"/>
      <c r="G11" s="1">
        <f t="shared" si="0">D11-C11-(F11-E11)</f>
        <v>-15</v>
      </c>
      <c r="H11" s="9">
        <f t="shared" si="1">B11*G11</f>
        <v>-2213.1</v>
      </c>
    </row>
    <row r="12" spans="1:8">
      <c r="A12" s="16" t="s">
        <v>50</v>
      </c>
      <c r="B12" s="9">
        <v>270</v>
      </c>
      <c r="C12" s="10">
        <v>45800</v>
      </c>
      <c r="D12" s="10">
        <v>45785</v>
      </c>
      <c r="E12" s="10"/>
      <c r="F12" s="10"/>
      <c r="G12" s="1">
        <f t="shared" si="0">D12-C12-(F12-E12)</f>
        <v>-15</v>
      </c>
      <c r="H12" s="9">
        <f t="shared" si="1">B12*G12</f>
        <v>-4050</v>
      </c>
    </row>
    <row r="13" spans="1:8">
      <c r="A13" s="16" t="s">
        <v>51</v>
      </c>
      <c r="B13" s="9">
        <v>593.34</v>
      </c>
      <c r="C13" s="10">
        <v>45814</v>
      </c>
      <c r="D13" s="10">
        <v>45785</v>
      </c>
      <c r="E13" s="10"/>
      <c r="F13" s="10"/>
      <c r="G13" s="1">
        <f t="shared" si="0">D13-C13-(F13-E13)</f>
        <v>-29</v>
      </c>
      <c r="H13" s="9">
        <f t="shared" si="1">B13*G13</f>
        <v>-17206.86</v>
      </c>
    </row>
    <row r="14" spans="1:8">
      <c r="A14" s="16" t="s">
        <v>52</v>
      </c>
      <c r="B14" s="9">
        <v>593.34</v>
      </c>
      <c r="C14" s="10">
        <v>45814</v>
      </c>
      <c r="D14" s="10">
        <v>45785</v>
      </c>
      <c r="E14" s="10"/>
      <c r="F14" s="10"/>
      <c r="G14" s="1">
        <f t="shared" si="0">D14-C14-(F14-E14)</f>
        <v>-29</v>
      </c>
      <c r="H14" s="9">
        <f t="shared" si="1">B14*G14</f>
        <v>-17206.86</v>
      </c>
    </row>
    <row r="15" spans="1:8">
      <c r="A15" s="16" t="s">
        <v>53</v>
      </c>
      <c r="B15" s="9">
        <v>601.87</v>
      </c>
      <c r="C15" s="10">
        <v>45814</v>
      </c>
      <c r="D15" s="10">
        <v>45785</v>
      </c>
      <c r="E15" s="10"/>
      <c r="F15" s="10"/>
      <c r="G15" s="1">
        <f t="shared" si="0">D15-C15-(F15-E15)</f>
        <v>-29</v>
      </c>
      <c r="H15" s="9">
        <f t="shared" si="1">B15*G15</f>
        <v>-17454.23</v>
      </c>
    </row>
    <row r="16" spans="1:8">
      <c r="A16" s="16" t="s">
        <v>54</v>
      </c>
      <c r="B16" s="9">
        <v>720.05</v>
      </c>
      <c r="C16" s="10">
        <v>45814</v>
      </c>
      <c r="D16" s="10">
        <v>45785</v>
      </c>
      <c r="E16" s="10"/>
      <c r="F16" s="10"/>
      <c r="G16" s="1">
        <f t="shared" si="0">D16-C16-(F16-E16)</f>
        <v>-29</v>
      </c>
      <c r="H16" s="9">
        <f t="shared" si="1">B16*G16</f>
        <v>-20881.45</v>
      </c>
    </row>
    <row r="17" spans="1:8">
      <c r="A17" s="16" t="s">
        <v>55</v>
      </c>
      <c r="B17" s="9">
        <v>1754.45</v>
      </c>
      <c r="C17" s="10">
        <v>45814</v>
      </c>
      <c r="D17" s="10">
        <v>45785</v>
      </c>
      <c r="E17" s="10"/>
      <c r="F17" s="10"/>
      <c r="G17" s="1">
        <f t="shared" si="0">D17-C17-(F17-E17)</f>
        <v>-29</v>
      </c>
      <c r="H17" s="9">
        <f t="shared" si="1">B17*G17</f>
        <v>-50879.05</v>
      </c>
    </row>
    <row r="18" spans="1:8">
      <c r="A18" s="16" t="s">
        <v>56</v>
      </c>
      <c r="B18" s="9">
        <v>792.78</v>
      </c>
      <c r="C18" s="10">
        <v>45814</v>
      </c>
      <c r="D18" s="10">
        <v>45785</v>
      </c>
      <c r="E18" s="10"/>
      <c r="F18" s="10"/>
      <c r="G18" s="1">
        <f t="shared" si="0">D18-C18-(F18-E18)</f>
        <v>-29</v>
      </c>
      <c r="H18" s="9">
        <f t="shared" si="1">B18*G18</f>
        <v>-22990.62</v>
      </c>
    </row>
    <row r="19" spans="1:8">
      <c r="A19" s="16" t="s">
        <v>57</v>
      </c>
      <c r="B19" s="9">
        <v>1256.84</v>
      </c>
      <c r="C19" s="10">
        <v>45815</v>
      </c>
      <c r="D19" s="10">
        <v>45785</v>
      </c>
      <c r="E19" s="10"/>
      <c r="F19" s="10"/>
      <c r="G19" s="1">
        <f t="shared" si="0">D19-C19-(F19-E19)</f>
        <v>-30</v>
      </c>
      <c r="H19" s="9">
        <f t="shared" si="1">B19*G19</f>
        <v>-37705.2</v>
      </c>
    </row>
    <row r="20" spans="1:8">
      <c r="A20" s="16" t="s">
        <v>58</v>
      </c>
      <c r="B20" s="9">
        <v>300</v>
      </c>
      <c r="C20" s="10">
        <v>45814</v>
      </c>
      <c r="D20" s="10">
        <v>45785</v>
      </c>
      <c r="E20" s="10"/>
      <c r="F20" s="10"/>
      <c r="G20" s="1">
        <f t="shared" si="0">D20-C20-(F20-E20)</f>
        <v>-29</v>
      </c>
      <c r="H20" s="9">
        <f t="shared" si="1">B20*G20</f>
        <v>-8700</v>
      </c>
    </row>
    <row r="21" spans="1:8">
      <c r="A21" s="16" t="s">
        <v>59</v>
      </c>
      <c r="B21" s="9">
        <v>234.23</v>
      </c>
      <c r="C21" s="10">
        <v>45830</v>
      </c>
      <c r="D21" s="10">
        <v>45806</v>
      </c>
      <c r="E21" s="10"/>
      <c r="F21" s="10"/>
      <c r="G21" s="1">
        <f t="shared" si="0">D21-C21-(F21-E21)</f>
        <v>-24</v>
      </c>
      <c r="H21" s="9">
        <f t="shared" si="1">B21*G21</f>
        <v>-5621.52</v>
      </c>
    </row>
    <row r="22" spans="1:8">
      <c r="A22" s="16" t="s">
        <v>60</v>
      </c>
      <c r="B22" s="9">
        <v>199.16</v>
      </c>
      <c r="C22" s="10">
        <v>45830</v>
      </c>
      <c r="D22" s="10">
        <v>45806</v>
      </c>
      <c r="E22" s="10"/>
      <c r="F22" s="10"/>
      <c r="G22" s="1">
        <f t="shared" si="0">D22-C22-(F22-E22)</f>
        <v>-24</v>
      </c>
      <c r="H22" s="9">
        <f t="shared" si="1">B22*G22</f>
        <v>-4779.84</v>
      </c>
    </row>
    <row r="23" spans="1:8">
      <c r="A23" s="16" t="s">
        <v>61</v>
      </c>
      <c r="B23" s="9">
        <v>6144</v>
      </c>
      <c r="C23" s="10">
        <v>45830</v>
      </c>
      <c r="D23" s="10">
        <v>45806</v>
      </c>
      <c r="E23" s="10"/>
      <c r="F23" s="10"/>
      <c r="G23" s="1">
        <f t="shared" si="0">D23-C23-(F23-E23)</f>
        <v>-24</v>
      </c>
      <c r="H23" s="9">
        <f t="shared" si="1">B23*G23</f>
        <v>-147456</v>
      </c>
    </row>
    <row r="24" spans="1:8">
      <c r="A24" s="16" t="s">
        <v>62</v>
      </c>
      <c r="B24" s="9">
        <v>630.27</v>
      </c>
      <c r="C24" s="10">
        <v>45830</v>
      </c>
      <c r="D24" s="10">
        <v>45806</v>
      </c>
      <c r="E24" s="10"/>
      <c r="F24" s="10"/>
      <c r="G24" s="1">
        <f t="shared" si="0">D24-C24-(F24-E24)</f>
        <v>-24</v>
      </c>
      <c r="H24" s="9">
        <f t="shared" si="1">B24*G24</f>
        <v>-15126.48</v>
      </c>
    </row>
    <row r="25" spans="1:8">
      <c r="A25" s="16" t="s">
        <v>63</v>
      </c>
      <c r="B25" s="9">
        <v>793.34</v>
      </c>
      <c r="C25" s="10">
        <v>45830</v>
      </c>
      <c r="D25" s="10">
        <v>45806</v>
      </c>
      <c r="E25" s="10"/>
      <c r="F25" s="10"/>
      <c r="G25" s="1">
        <f t="shared" si="0">D25-C25-(F25-E25)</f>
        <v>-24</v>
      </c>
      <c r="H25" s="9">
        <f t="shared" si="1">B25*G25</f>
        <v>-19040.16</v>
      </c>
    </row>
    <row r="26" spans="1:8">
      <c r="A26" s="16" t="s">
        <v>64</v>
      </c>
      <c r="B26" s="9">
        <v>629.15</v>
      </c>
      <c r="C26" s="10">
        <v>45830</v>
      </c>
      <c r="D26" s="10">
        <v>45806</v>
      </c>
      <c r="E26" s="10"/>
      <c r="F26" s="10"/>
      <c r="G26" s="1">
        <f t="shared" si="0">D26-C26-(F26-E26)</f>
        <v>-24</v>
      </c>
      <c r="H26" s="9">
        <f t="shared" si="1">B26*G26</f>
        <v>-15099.6</v>
      </c>
    </row>
    <row r="27" spans="1:8">
      <c r="A27" s="16" t="s">
        <v>65</v>
      </c>
      <c r="B27" s="9">
        <v>950</v>
      </c>
      <c r="C27" s="10">
        <v>45835</v>
      </c>
      <c r="D27" s="10">
        <v>45806</v>
      </c>
      <c r="E27" s="10"/>
      <c r="F27" s="10"/>
      <c r="G27" s="1">
        <f t="shared" si="0">D27-C27-(F27-E27)</f>
        <v>-29</v>
      </c>
      <c r="H27" s="9">
        <f t="shared" si="1">B27*G27</f>
        <v>-27550</v>
      </c>
    </row>
    <row r="28" spans="1:8">
      <c r="A28" s="16" t="s">
        <v>66</v>
      </c>
      <c r="B28" s="9">
        <v>1359.84</v>
      </c>
      <c r="C28" s="10">
        <v>45820</v>
      </c>
      <c r="D28" s="10">
        <v>45806</v>
      </c>
      <c r="E28" s="10"/>
      <c r="F28" s="10"/>
      <c r="G28" s="1">
        <f t="shared" si="0">D28-C28-(F28-E28)</f>
        <v>-14</v>
      </c>
      <c r="H28" s="9">
        <f t="shared" si="1">B28*G28</f>
        <v>-19037.76</v>
      </c>
    </row>
    <row r="29" spans="1:8">
      <c r="A29" s="16" t="s">
        <v>67</v>
      </c>
      <c r="B29" s="9">
        <v>453.28</v>
      </c>
      <c r="C29" s="10">
        <v>45820</v>
      </c>
      <c r="D29" s="10">
        <v>45806</v>
      </c>
      <c r="E29" s="10"/>
      <c r="F29" s="10"/>
      <c r="G29" s="1">
        <f t="shared" si="0">D29-C29-(F29-E29)</f>
        <v>-14</v>
      </c>
      <c r="H29" s="9">
        <f t="shared" si="1">B29*G29</f>
        <v>-6345.92</v>
      </c>
    </row>
    <row r="30" spans="1:8">
      <c r="A30" s="16" t="s">
        <v>68</v>
      </c>
      <c r="B30" s="9">
        <v>629.15</v>
      </c>
      <c r="C30" s="10">
        <v>45843</v>
      </c>
      <c r="D30" s="10">
        <v>45819</v>
      </c>
      <c r="E30" s="10"/>
      <c r="F30" s="10"/>
      <c r="G30" s="1">
        <f t="shared" si="0">D30-C30-(F30-E30)</f>
        <v>-24</v>
      </c>
      <c r="H30" s="9">
        <f t="shared" si="1">B30*G30</f>
        <v>-15099.6</v>
      </c>
    </row>
    <row r="31" spans="1:8">
      <c r="A31" s="16" t="s">
        <v>69</v>
      </c>
      <c r="B31" s="9">
        <v>630.27</v>
      </c>
      <c r="C31" s="10">
        <v>45843</v>
      </c>
      <c r="D31" s="10">
        <v>45819</v>
      </c>
      <c r="E31" s="10"/>
      <c r="F31" s="10"/>
      <c r="G31" s="1">
        <f t="shared" si="0">D31-C31-(F31-E31)</f>
        <v>-24</v>
      </c>
      <c r="H31" s="9">
        <f t="shared" si="1">B31*G31</f>
        <v>-15126.48</v>
      </c>
    </row>
    <row r="32" spans="1:8">
      <c r="A32" s="16" t="s">
        <v>70</v>
      </c>
      <c r="B32" s="9">
        <v>592.78</v>
      </c>
      <c r="C32" s="10">
        <v>45849</v>
      </c>
      <c r="D32" s="10">
        <v>45819</v>
      </c>
      <c r="E32" s="10"/>
      <c r="F32" s="10"/>
      <c r="G32" s="1">
        <f t="shared" si="0">D32-C32-(F32-E32)</f>
        <v>-30</v>
      </c>
      <c r="H32" s="9">
        <f t="shared" si="1">B32*G32</f>
        <v>-17783.4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13477.51</v>
      </c>
      <c r="C1" s="49">
        <f>COUNTA(A4:A203)</f>
        <v>8</v>
      </c>
      <c r="G1" s="13">
        <f>IF(B1&lt;&gt;0,H1/B1,0)</f>
        <v>-27.421640199116897</v>
      </c>
      <c r="H1" s="12">
        <f>SUM(H4:H195)</f>
        <v>-369575.43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71</v>
      </c>
      <c r="B4" s="9">
        <v>524.81</v>
      </c>
      <c r="C4" s="10">
        <v>45858</v>
      </c>
      <c r="D4" s="10">
        <v>45845</v>
      </c>
      <c r="E4" s="10"/>
      <c r="F4" s="10"/>
      <c r="G4" s="1">
        <f>D4-C4-(F4-E4)</f>
        <v>-13</v>
      </c>
      <c r="H4" s="9">
        <f>B4*G4</f>
        <v>-6822.53</v>
      </c>
    </row>
    <row r="5" spans="1:8">
      <c r="A5" s="16" t="s">
        <v>72</v>
      </c>
      <c r="B5" s="9">
        <v>2520</v>
      </c>
      <c r="C5" s="10">
        <v>45868</v>
      </c>
      <c r="D5" s="10">
        <v>45845</v>
      </c>
      <c r="E5" s="10"/>
      <c r="F5" s="10"/>
      <c r="G5" s="1">
        <f t="shared" si="0" ref="G5:G68">D5-C5-(F5-E5)</f>
        <v>-23</v>
      </c>
      <c r="H5" s="9">
        <f t="shared" si="1" ref="H5:H68">B5*G5</f>
        <v>-57960</v>
      </c>
    </row>
    <row r="6" spans="1:8">
      <c r="A6" s="16" t="s">
        <v>73</v>
      </c>
      <c r="B6" s="9">
        <v>198.4</v>
      </c>
      <c r="C6" s="10">
        <v>45883</v>
      </c>
      <c r="D6" s="10">
        <v>45856</v>
      </c>
      <c r="E6" s="10"/>
      <c r="F6" s="10"/>
      <c r="G6" s="1">
        <f t="shared" si="0">D6-C6-(F6-E6)</f>
        <v>-27</v>
      </c>
      <c r="H6" s="9">
        <f t="shared" si="1">B6*G6</f>
        <v>-5356.8</v>
      </c>
    </row>
    <row r="7" spans="1:8">
      <c r="A7" s="16" t="s">
        <v>74</v>
      </c>
      <c r="B7" s="9">
        <v>198.4</v>
      </c>
      <c r="C7" s="10">
        <v>45883</v>
      </c>
      <c r="D7" s="10">
        <v>45856</v>
      </c>
      <c r="E7" s="10"/>
      <c r="F7" s="10"/>
      <c r="G7" s="1">
        <f t="shared" si="0">D7-C7-(F7-E7)</f>
        <v>-27</v>
      </c>
      <c r="H7" s="9">
        <f t="shared" si="1">B7*G7</f>
        <v>-5356.8</v>
      </c>
    </row>
    <row r="8" spans="1:8">
      <c r="A8" s="16" t="s">
        <v>75</v>
      </c>
      <c r="B8" s="9">
        <v>1560</v>
      </c>
      <c r="C8" s="10">
        <v>45883</v>
      </c>
      <c r="D8" s="10">
        <v>45856</v>
      </c>
      <c r="E8" s="10"/>
      <c r="F8" s="10"/>
      <c r="G8" s="1">
        <f t="shared" si="0">D8-C8-(F8-E8)</f>
        <v>-27</v>
      </c>
      <c r="H8" s="9">
        <f t="shared" si="1">B8*G8</f>
        <v>-42120</v>
      </c>
    </row>
    <row r="9" spans="1:8">
      <c r="A9" s="16" t="s">
        <v>76</v>
      </c>
      <c r="B9" s="9">
        <v>245.9</v>
      </c>
      <c r="C9" s="10">
        <v>45883</v>
      </c>
      <c r="D9" s="10">
        <v>45856</v>
      </c>
      <c r="E9" s="10"/>
      <c r="F9" s="10"/>
      <c r="G9" s="1">
        <f t="shared" si="0">D9-C9-(F9-E9)</f>
        <v>-27</v>
      </c>
      <c r="H9" s="9">
        <f t="shared" si="1">B9*G9</f>
        <v>-6639.3</v>
      </c>
    </row>
    <row r="10" spans="1:8">
      <c r="A10" s="16" t="s">
        <v>77</v>
      </c>
      <c r="B10" s="9">
        <v>790</v>
      </c>
      <c r="C10" s="10">
        <v>45884</v>
      </c>
      <c r="D10" s="10">
        <v>45856</v>
      </c>
      <c r="E10" s="10"/>
      <c r="F10" s="10"/>
      <c r="G10" s="1">
        <f t="shared" si="0">D10-C10-(F10-E10)</f>
        <v>-28</v>
      </c>
      <c r="H10" s="9">
        <f t="shared" si="1">B10*G10</f>
        <v>-22120</v>
      </c>
    </row>
    <row r="11" spans="1:8">
      <c r="A11" s="16" t="s">
        <v>78</v>
      </c>
      <c r="B11" s="9">
        <v>7440</v>
      </c>
      <c r="C11" s="10">
        <v>45906</v>
      </c>
      <c r="D11" s="10">
        <v>45876</v>
      </c>
      <c r="E11" s="10"/>
      <c r="F11" s="10"/>
      <c r="G11" s="1">
        <f t="shared" si="0">D11-C11-(F11-E11)</f>
        <v>-30</v>
      </c>
      <c r="H11" s="9">
        <f t="shared" si="1">B11*G11</f>
        <v>-223200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64596.03</v>
      </c>
      <c r="C1" s="49">
        <f>COUNTA(A4:A203)</f>
        <v>18</v>
      </c>
      <c r="G1" s="13">
        <f>IF(B1&lt;&gt;0,H1/B1,0)</f>
        <v>-23.225086433330343</v>
      </c>
      <c r="H1" s="12">
        <f>SUM(H4:H195)</f>
        <v>-1500248.3800000001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79</v>
      </c>
      <c r="B4" s="9">
        <v>1240</v>
      </c>
      <c r="C4" s="10">
        <v>45942</v>
      </c>
      <c r="D4" s="10">
        <v>45936</v>
      </c>
      <c r="E4" s="10"/>
      <c r="F4" s="10"/>
      <c r="G4" s="1">
        <f>D4-C4-(F4-E4)</f>
        <v>-6</v>
      </c>
      <c r="H4" s="9">
        <f>B4*G4</f>
        <v>-7440</v>
      </c>
    </row>
    <row r="5" spans="1:8">
      <c r="A5" s="16" t="s">
        <v>80</v>
      </c>
      <c r="B5" s="9">
        <v>44</v>
      </c>
      <c r="C5" s="10">
        <v>45953</v>
      </c>
      <c r="D5" s="10">
        <v>45936</v>
      </c>
      <c r="E5" s="10"/>
      <c r="F5" s="10"/>
      <c r="G5" s="1">
        <f t="shared" si="0" ref="G5:G68">D5-C5-(F5-E5)</f>
        <v>-17</v>
      </c>
      <c r="H5" s="9">
        <f t="shared" si="1" ref="H5:H68">B5*G5</f>
        <v>-748</v>
      </c>
    </row>
    <row r="6" spans="1:8">
      <c r="A6" s="16" t="s">
        <v>81</v>
      </c>
      <c r="B6" s="9">
        <v>1207.44</v>
      </c>
      <c r="C6" s="10">
        <v>45963</v>
      </c>
      <c r="D6" s="10">
        <v>45936</v>
      </c>
      <c r="E6" s="10"/>
      <c r="F6" s="10"/>
      <c r="G6" s="1">
        <f t="shared" si="0">D6-C6-(F6-E6)</f>
        <v>-27</v>
      </c>
      <c r="H6" s="9">
        <f t="shared" si="1">B6*G6</f>
        <v>-32600.88</v>
      </c>
    </row>
    <row r="7" spans="1:8">
      <c r="A7" s="16" t="s">
        <v>82</v>
      </c>
      <c r="B7" s="9">
        <v>17160</v>
      </c>
      <c r="C7" s="10">
        <v>45953</v>
      </c>
      <c r="D7" s="10">
        <v>45936</v>
      </c>
      <c r="E7" s="10"/>
      <c r="F7" s="10"/>
      <c r="G7" s="1">
        <f t="shared" si="0">D7-C7-(F7-E7)</f>
        <v>-17</v>
      </c>
      <c r="H7" s="9">
        <f t="shared" si="1">B7*G7</f>
        <v>-291720</v>
      </c>
    </row>
    <row r="8" spans="1:8">
      <c r="A8" s="16" t="s">
        <v>83</v>
      </c>
      <c r="B8" s="9">
        <v>689.74</v>
      </c>
      <c r="C8" s="10">
        <v>45969</v>
      </c>
      <c r="D8" s="10">
        <v>45959</v>
      </c>
      <c r="E8" s="10"/>
      <c r="F8" s="10"/>
      <c r="G8" s="1">
        <f t="shared" si="0">D8-C8-(F8-E8)</f>
        <v>-10</v>
      </c>
      <c r="H8" s="9">
        <f t="shared" si="1">B8*G8</f>
        <v>-6897.4</v>
      </c>
    </row>
    <row r="9" spans="1:8">
      <c r="A9" s="16" t="s">
        <v>84</v>
      </c>
      <c r="B9" s="9">
        <v>372.56</v>
      </c>
      <c r="C9" s="10">
        <v>45969</v>
      </c>
      <c r="D9" s="10">
        <v>45959</v>
      </c>
      <c r="E9" s="10"/>
      <c r="F9" s="10"/>
      <c r="G9" s="1">
        <f t="shared" si="0">D9-C9-(F9-E9)</f>
        <v>-10</v>
      </c>
      <c r="H9" s="9">
        <f t="shared" si="1">B9*G9</f>
        <v>-3725.6</v>
      </c>
    </row>
    <row r="10" spans="1:8">
      <c r="A10" s="16" t="s">
        <v>85</v>
      </c>
      <c r="B10" s="9">
        <v>666.42</v>
      </c>
      <c r="C10" s="10">
        <v>45969</v>
      </c>
      <c r="D10" s="10">
        <v>45959</v>
      </c>
      <c r="E10" s="10"/>
      <c r="F10" s="10"/>
      <c r="G10" s="1">
        <f t="shared" si="0">D10-C10-(F10-E10)</f>
        <v>-10</v>
      </c>
      <c r="H10" s="9">
        <f t="shared" si="1">B10*G10</f>
        <v>-6664.2</v>
      </c>
    </row>
    <row r="11" spans="1:8">
      <c r="A11" s="16" t="s">
        <v>86</v>
      </c>
      <c r="B11" s="9">
        <v>510.46</v>
      </c>
      <c r="C11" s="10">
        <v>45969</v>
      </c>
      <c r="D11" s="10">
        <v>45959</v>
      </c>
      <c r="E11" s="10"/>
      <c r="F11" s="10"/>
      <c r="G11" s="1">
        <f t="shared" si="0">D11-C11-(F11-E11)</f>
        <v>-10</v>
      </c>
      <c r="H11" s="9">
        <f t="shared" si="1">B11*G11</f>
        <v>-5104.6</v>
      </c>
    </row>
    <row r="12" spans="1:8">
      <c r="A12" s="16" t="s">
        <v>87</v>
      </c>
      <c r="B12" s="9">
        <v>935.01</v>
      </c>
      <c r="C12" s="10">
        <v>45969</v>
      </c>
      <c r="D12" s="10">
        <v>45959</v>
      </c>
      <c r="E12" s="10"/>
      <c r="F12" s="10"/>
      <c r="G12" s="1">
        <f t="shared" si="0">D12-C12-(F12-E12)</f>
        <v>-10</v>
      </c>
      <c r="H12" s="9">
        <f t="shared" si="1">B12*G12</f>
        <v>-9350.1</v>
      </c>
    </row>
    <row r="13" spans="1:8">
      <c r="A13" s="16" t="s">
        <v>88</v>
      </c>
      <c r="B13" s="9">
        <v>196</v>
      </c>
      <c r="C13" s="10">
        <v>46001</v>
      </c>
      <c r="D13" s="10">
        <v>45971</v>
      </c>
      <c r="E13" s="10"/>
      <c r="F13" s="10"/>
      <c r="G13" s="1">
        <f t="shared" si="0">D13-C13-(F13-E13)</f>
        <v>-30</v>
      </c>
      <c r="H13" s="9">
        <f t="shared" si="1">B13*G13</f>
        <v>-5880</v>
      </c>
    </row>
    <row r="14" spans="1:8">
      <c r="A14" s="16" t="s">
        <v>89</v>
      </c>
      <c r="B14" s="9">
        <v>980</v>
      </c>
      <c r="C14" s="10">
        <v>45995</v>
      </c>
      <c r="D14" s="10">
        <v>45981</v>
      </c>
      <c r="E14" s="10"/>
      <c r="F14" s="10"/>
      <c r="G14" s="1">
        <f t="shared" si="0">D14-C14-(F14-E14)</f>
        <v>-14</v>
      </c>
      <c r="H14" s="9">
        <f t="shared" si="1">B14*G14</f>
        <v>-13720</v>
      </c>
    </row>
    <row r="15" spans="1:8">
      <c r="A15" s="16" t="s">
        <v>90</v>
      </c>
      <c r="B15" s="9">
        <v>390</v>
      </c>
      <c r="C15" s="10">
        <v>46012</v>
      </c>
      <c r="D15" s="10">
        <v>45995</v>
      </c>
      <c r="E15" s="10"/>
      <c r="F15" s="10"/>
      <c r="G15" s="1">
        <f t="shared" si="0">D15-C15-(F15-E15)</f>
        <v>-17</v>
      </c>
      <c r="H15" s="9">
        <f t="shared" si="1">B15*G15</f>
        <v>-6630</v>
      </c>
    </row>
    <row r="16" spans="1:8">
      <c r="A16" s="16" t="s">
        <v>91</v>
      </c>
      <c r="B16" s="9">
        <v>900</v>
      </c>
      <c r="C16" s="10">
        <v>46018</v>
      </c>
      <c r="D16" s="10">
        <v>45995</v>
      </c>
      <c r="E16" s="10"/>
      <c r="F16" s="10"/>
      <c r="G16" s="1">
        <f t="shared" si="0">D16-C16-(F16-E16)</f>
        <v>-23</v>
      </c>
      <c r="H16" s="9">
        <f t="shared" si="1">B16*G16</f>
        <v>-20700</v>
      </c>
    </row>
    <row r="17" spans="1:8">
      <c r="A17" s="16" t="s">
        <v>92</v>
      </c>
      <c r="B17" s="9">
        <v>351</v>
      </c>
      <c r="C17" s="10">
        <v>46018</v>
      </c>
      <c r="D17" s="10">
        <v>46006</v>
      </c>
      <c r="E17" s="10"/>
      <c r="F17" s="10"/>
      <c r="G17" s="1">
        <f t="shared" si="0">D17-C17-(F17-E17)</f>
        <v>-12</v>
      </c>
      <c r="H17" s="9">
        <f t="shared" si="1">B17*G17</f>
        <v>-4212</v>
      </c>
    </row>
    <row r="18" spans="1:8">
      <c r="A18" s="16" t="s">
        <v>93</v>
      </c>
      <c r="B18" s="9">
        <v>2000</v>
      </c>
      <c r="C18" s="10">
        <v>46018</v>
      </c>
      <c r="D18" s="10">
        <v>45995</v>
      </c>
      <c r="E18" s="10"/>
      <c r="F18" s="10"/>
      <c r="G18" s="1">
        <f t="shared" si="0">D18-C18-(F18-E18)</f>
        <v>-23</v>
      </c>
      <c r="H18" s="9">
        <f t="shared" si="1">B18*G18</f>
        <v>-46000</v>
      </c>
    </row>
    <row r="19" spans="1:8">
      <c r="A19" s="16" t="s">
        <v>94</v>
      </c>
      <c r="B19" s="9">
        <v>32793</v>
      </c>
      <c r="C19" s="10">
        <v>46023</v>
      </c>
      <c r="D19" s="10">
        <v>45995</v>
      </c>
      <c r="E19" s="10"/>
      <c r="F19" s="10"/>
      <c r="G19" s="1">
        <f t="shared" si="0">D19-C19-(F19-E19)</f>
        <v>-28</v>
      </c>
      <c r="H19" s="9">
        <f t="shared" si="1">B19*G19</f>
        <v>-918204</v>
      </c>
    </row>
    <row r="20" spans="1:8">
      <c r="A20" s="16" t="s">
        <v>95</v>
      </c>
      <c r="B20" s="9">
        <v>1590</v>
      </c>
      <c r="C20" s="10">
        <v>46036</v>
      </c>
      <c r="D20" s="10">
        <v>46007</v>
      </c>
      <c r="E20" s="10"/>
      <c r="F20" s="10"/>
      <c r="G20" s="1">
        <f t="shared" si="0">D20-C20-(F20-E20)</f>
        <v>-29</v>
      </c>
      <c r="H20" s="9">
        <f t="shared" si="1">B20*G20</f>
        <v>-46110</v>
      </c>
    </row>
    <row r="21" spans="1:8">
      <c r="A21" s="16" t="s">
        <v>96</v>
      </c>
      <c r="B21" s="9">
        <v>2570.4</v>
      </c>
      <c r="C21" s="10">
        <v>46036</v>
      </c>
      <c r="D21" s="10">
        <v>46007</v>
      </c>
      <c r="E21" s="10"/>
      <c r="F21" s="10"/>
      <c r="G21" s="1">
        <f t="shared" si="0">D21-C21-(F21-E21)</f>
        <v>-29</v>
      </c>
      <c r="H21" s="9">
        <f t="shared" si="1">B21*G21</f>
        <v>-74541.6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